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" yWindow="30" windowWidth="718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7" i="1"/>
  <c r="F15" l="1"/>
  <c r="B28"/>
  <c r="B29" s="1"/>
  <c r="B23"/>
  <c r="B24" s="1"/>
  <c r="F7"/>
  <c r="F8" s="1"/>
  <c r="S27"/>
  <c r="G27"/>
  <c r="I27" s="1"/>
  <c r="F2"/>
  <c r="K27" l="1"/>
  <c r="O27" s="1"/>
  <c r="E29"/>
  <c r="G29" s="1"/>
  <c r="I29" s="1"/>
  <c r="K29" s="1"/>
  <c r="O29" s="1"/>
  <c r="S29"/>
  <c r="B30"/>
  <c r="E28"/>
  <c r="G28" s="1"/>
  <c r="I28" s="1"/>
  <c r="K28" s="1"/>
  <c r="O28" s="1"/>
  <c r="S28"/>
  <c r="M27" l="1"/>
  <c r="M28"/>
  <c r="M29"/>
  <c r="Q27"/>
  <c r="U27" s="1"/>
  <c r="Q28"/>
  <c r="U28" s="1"/>
  <c r="Q29"/>
  <c r="U29" s="1"/>
  <c r="S30"/>
  <c r="B31"/>
  <c r="E30"/>
  <c r="G30" s="1"/>
  <c r="I30" s="1"/>
  <c r="K30" s="1"/>
  <c r="O30" s="1"/>
  <c r="M30" l="1"/>
  <c r="Q30"/>
  <c r="U30" s="1"/>
  <c r="E31"/>
  <c r="G31" s="1"/>
  <c r="I31" s="1"/>
  <c r="K31" s="1"/>
  <c r="O31" s="1"/>
  <c r="B32"/>
  <c r="S31"/>
  <c r="M31" l="1"/>
  <c r="Q31"/>
  <c r="U31" s="1"/>
  <c r="S32"/>
  <c r="B33"/>
  <c r="E32"/>
  <c r="G32" s="1"/>
  <c r="I32" s="1"/>
  <c r="K32" s="1"/>
  <c r="O32" s="1"/>
  <c r="M32" l="1"/>
  <c r="Q32"/>
  <c r="U32" s="1"/>
  <c r="S33"/>
  <c r="E33"/>
  <c r="G33" s="1"/>
  <c r="I33" s="1"/>
  <c r="K33" s="1"/>
  <c r="O33" s="1"/>
  <c r="B34"/>
  <c r="M33" l="1"/>
  <c r="Q33"/>
  <c r="U33" s="1"/>
  <c r="E34"/>
  <c r="G34" s="1"/>
  <c r="I34" s="1"/>
  <c r="K34" s="1"/>
  <c r="O34" s="1"/>
  <c r="B35"/>
  <c r="S34"/>
  <c r="M34" l="1"/>
  <c r="Q34"/>
  <c r="U34" s="1"/>
  <c r="S35"/>
  <c r="E35"/>
  <c r="G35" s="1"/>
  <c r="I35" s="1"/>
  <c r="K35" s="1"/>
  <c r="O35" s="1"/>
  <c r="B36"/>
  <c r="M35" l="1"/>
  <c r="Q35"/>
  <c r="U35" s="1"/>
  <c r="E36"/>
  <c r="G36" s="1"/>
  <c r="I36" s="1"/>
  <c r="K36" s="1"/>
  <c r="O36" s="1"/>
  <c r="B37"/>
  <c r="S36"/>
  <c r="M36" l="1"/>
  <c r="Q36"/>
  <c r="U36" s="1"/>
  <c r="B38"/>
  <c r="S37"/>
  <c r="E37"/>
  <c r="G37" s="1"/>
  <c r="I37" s="1"/>
  <c r="K37" s="1"/>
  <c r="O37" s="1"/>
  <c r="M37" l="1"/>
  <c r="Q37"/>
  <c r="U37" s="1"/>
  <c r="E38"/>
  <c r="G38" s="1"/>
  <c r="I38" s="1"/>
  <c r="K38" s="1"/>
  <c r="O38" s="1"/>
  <c r="S38"/>
  <c r="B39"/>
  <c r="M38" l="1"/>
  <c r="Q38"/>
  <c r="U38" s="1"/>
  <c r="E39"/>
  <c r="G39" s="1"/>
  <c r="I39" s="1"/>
  <c r="K39" s="1"/>
  <c r="O39" s="1"/>
  <c r="S39"/>
  <c r="B40"/>
  <c r="M39" l="1"/>
  <c r="Q39"/>
  <c r="U39" s="1"/>
  <c r="E40"/>
  <c r="G40" s="1"/>
  <c r="I40" s="1"/>
  <c r="K40" s="1"/>
  <c r="O40" s="1"/>
  <c r="B41"/>
  <c r="S40"/>
  <c r="M40" l="1"/>
  <c r="Q40"/>
  <c r="U40" s="1"/>
  <c r="S41"/>
  <c r="B42"/>
  <c r="E41"/>
  <c r="G41" s="1"/>
  <c r="I41" s="1"/>
  <c r="K41" s="1"/>
  <c r="O41" s="1"/>
  <c r="M41" l="1"/>
  <c r="Q41"/>
  <c r="U41" s="1"/>
  <c r="E42"/>
  <c r="G42" s="1"/>
  <c r="I42" s="1"/>
  <c r="K42" s="1"/>
  <c r="O42" s="1"/>
  <c r="S42"/>
  <c r="B43"/>
  <c r="M42" l="1"/>
  <c r="Q42"/>
  <c r="U42" s="1"/>
  <c r="S43"/>
  <c r="B44"/>
  <c r="E43"/>
  <c r="G43" s="1"/>
  <c r="I43" s="1"/>
  <c r="K43" s="1"/>
  <c r="O43" s="1"/>
  <c r="M43" l="1"/>
  <c r="Q43"/>
  <c r="U43" s="1"/>
  <c r="E44"/>
  <c r="G44" s="1"/>
  <c r="I44" s="1"/>
  <c r="K44" s="1"/>
  <c r="O44" s="1"/>
  <c r="S44"/>
  <c r="B45"/>
  <c r="M44" l="1"/>
  <c r="Q44"/>
  <c r="U44" s="1"/>
  <c r="E45"/>
  <c r="G45" s="1"/>
  <c r="I45" s="1"/>
  <c r="K45" s="1"/>
  <c r="O45" s="1"/>
  <c r="S45"/>
  <c r="B46"/>
  <c r="M45" l="1"/>
  <c r="Q45"/>
  <c r="U45" s="1"/>
  <c r="E46"/>
  <c r="G46" s="1"/>
  <c r="I46" s="1"/>
  <c r="K46" s="1"/>
  <c r="O46" s="1"/>
  <c r="S46"/>
  <c r="B47"/>
  <c r="M46" l="1"/>
  <c r="Q46"/>
  <c r="U46" s="1"/>
  <c r="E47"/>
  <c r="G47" s="1"/>
  <c r="I47" s="1"/>
  <c r="K47" s="1"/>
  <c r="O47" s="1"/>
  <c r="S47"/>
  <c r="B48"/>
  <c r="M47" l="1"/>
  <c r="Q47"/>
  <c r="U47" s="1"/>
  <c r="E48"/>
  <c r="G48" s="1"/>
  <c r="I48" s="1"/>
  <c r="K48" s="1"/>
  <c r="O48" s="1"/>
  <c r="S48"/>
  <c r="B49"/>
  <c r="M48" l="1"/>
  <c r="Q48"/>
  <c r="U48" s="1"/>
  <c r="E49"/>
  <c r="G49" s="1"/>
  <c r="I49" s="1"/>
  <c r="K49" s="1"/>
  <c r="O49" s="1"/>
  <c r="S49"/>
  <c r="B50"/>
  <c r="M49" l="1"/>
  <c r="Q49"/>
  <c r="U49" s="1"/>
  <c r="E50"/>
  <c r="G50" s="1"/>
  <c r="I50" s="1"/>
  <c r="K50" s="1"/>
  <c r="O50" s="1"/>
  <c r="S50"/>
  <c r="B51"/>
  <c r="M50" l="1"/>
  <c r="Q50"/>
  <c r="U50" s="1"/>
  <c r="S51"/>
  <c r="B52"/>
  <c r="E51"/>
  <c r="G51" s="1"/>
  <c r="I51" s="1"/>
  <c r="K51" s="1"/>
  <c r="O51" s="1"/>
  <c r="M51" l="1"/>
  <c r="Q51"/>
  <c r="U51" s="1"/>
  <c r="S52"/>
  <c r="E52"/>
  <c r="G52" s="1"/>
  <c r="I52" s="1"/>
  <c r="K52" s="1"/>
  <c r="O52" s="1"/>
  <c r="B53"/>
  <c r="M52" l="1"/>
  <c r="Q52"/>
  <c r="U52" s="1"/>
  <c r="E53"/>
  <c r="G53" s="1"/>
  <c r="I53" s="1"/>
  <c r="K53" s="1"/>
  <c r="O53" s="1"/>
  <c r="B54"/>
  <c r="S53"/>
  <c r="M53" l="1"/>
  <c r="Q53"/>
  <c r="U53" s="1"/>
  <c r="S54"/>
  <c r="E54"/>
  <c r="G54" s="1"/>
  <c r="I54" s="1"/>
  <c r="K54" s="1"/>
  <c r="O54" s="1"/>
  <c r="B55"/>
  <c r="M54" l="1"/>
  <c r="Q54"/>
  <c r="U54" s="1"/>
  <c r="E55"/>
  <c r="G55" s="1"/>
  <c r="I55" s="1"/>
  <c r="K55" s="1"/>
  <c r="O55" s="1"/>
  <c r="B56"/>
  <c r="S55"/>
  <c r="M55" l="1"/>
  <c r="Q55"/>
  <c r="U55" s="1"/>
  <c r="S56"/>
  <c r="E56"/>
  <c r="G56" s="1"/>
  <c r="I56" s="1"/>
  <c r="K56" s="1"/>
  <c r="O56" s="1"/>
  <c r="B57"/>
  <c r="M56" l="1"/>
  <c r="Q56"/>
  <c r="U56" s="1"/>
  <c r="E57"/>
  <c r="G57" s="1"/>
  <c r="I57" s="1"/>
  <c r="K57" s="1"/>
  <c r="O57" s="1"/>
  <c r="B58"/>
  <c r="S57"/>
  <c r="M57" l="1"/>
  <c r="Q57"/>
  <c r="U57" s="1"/>
  <c r="S58"/>
  <c r="E58"/>
  <c r="G58" s="1"/>
  <c r="I58" s="1"/>
  <c r="K58" s="1"/>
  <c r="O58" s="1"/>
  <c r="B59"/>
  <c r="M58" l="1"/>
  <c r="Q58"/>
  <c r="U58" s="1"/>
  <c r="E59"/>
  <c r="G59" s="1"/>
  <c r="I59" s="1"/>
  <c r="K59" s="1"/>
  <c r="O59" s="1"/>
  <c r="B60"/>
  <c r="S59"/>
  <c r="M59" l="1"/>
  <c r="Q59"/>
  <c r="U59" s="1"/>
  <c r="S60"/>
  <c r="E60"/>
  <c r="G60" s="1"/>
  <c r="I60" s="1"/>
  <c r="K60" s="1"/>
  <c r="O60" s="1"/>
  <c r="B61"/>
  <c r="M60" l="1"/>
  <c r="Q60"/>
  <c r="U60" s="1"/>
  <c r="E61"/>
  <c r="G61" s="1"/>
  <c r="I61" s="1"/>
  <c r="K61" s="1"/>
  <c r="O61" s="1"/>
  <c r="B62"/>
  <c r="S61"/>
  <c r="M61" l="1"/>
  <c r="Q61"/>
  <c r="U61" s="1"/>
  <c r="S62"/>
  <c r="E62"/>
  <c r="G62" s="1"/>
  <c r="I62" s="1"/>
  <c r="K62" s="1"/>
  <c r="O62" s="1"/>
  <c r="B63"/>
  <c r="M62" l="1"/>
  <c r="Q62"/>
  <c r="U62" s="1"/>
  <c r="E63"/>
  <c r="G63" s="1"/>
  <c r="I63" s="1"/>
  <c r="K63" s="1"/>
  <c r="O63" s="1"/>
  <c r="B64"/>
  <c r="S63"/>
  <c r="M63" l="1"/>
  <c r="Q63"/>
  <c r="U63" s="1"/>
  <c r="S64"/>
  <c r="B65"/>
  <c r="E64"/>
  <c r="G64" s="1"/>
  <c r="I64" s="1"/>
  <c r="K64" s="1"/>
  <c r="O64" s="1"/>
  <c r="M64" l="1"/>
  <c r="Q64"/>
  <c r="U64" s="1"/>
  <c r="E65"/>
  <c r="G65" s="1"/>
  <c r="I65" s="1"/>
  <c r="K65" s="1"/>
  <c r="O65" s="1"/>
  <c r="B66"/>
  <c r="S65"/>
  <c r="M65" l="1"/>
  <c r="Q65"/>
  <c r="U65" s="1"/>
  <c r="E66"/>
  <c r="G66" s="1"/>
  <c r="I66" s="1"/>
  <c r="K66" s="1"/>
  <c r="O66" s="1"/>
  <c r="S66"/>
  <c r="B67"/>
  <c r="M66" l="1"/>
  <c r="Q66"/>
  <c r="U66" s="1"/>
  <c r="S67"/>
  <c r="E67"/>
  <c r="G67" s="1"/>
  <c r="I67" s="1"/>
  <c r="K67" s="1"/>
  <c r="O67" s="1"/>
  <c r="B68"/>
  <c r="M67" l="1"/>
  <c r="Q67"/>
  <c r="U67" s="1"/>
  <c r="E68"/>
  <c r="G68" s="1"/>
  <c r="I68" s="1"/>
  <c r="K68" s="1"/>
  <c r="O68" s="1"/>
  <c r="B69"/>
  <c r="S68"/>
  <c r="M68" l="1"/>
  <c r="Q68"/>
  <c r="U68" s="1"/>
  <c r="E69"/>
  <c r="G69" s="1"/>
  <c r="I69" s="1"/>
  <c r="K69" s="1"/>
  <c r="O69" s="1"/>
  <c r="B70"/>
  <c r="S69"/>
  <c r="M69" l="1"/>
  <c r="Q69"/>
  <c r="U69" s="1"/>
  <c r="S70"/>
  <c r="E70"/>
  <c r="G70" s="1"/>
  <c r="I70" s="1"/>
  <c r="K70" s="1"/>
  <c r="O70" s="1"/>
  <c r="B71"/>
  <c r="M70" l="1"/>
  <c r="Q70"/>
  <c r="U70" s="1"/>
  <c r="E71"/>
  <c r="G71" s="1"/>
  <c r="I71" s="1"/>
  <c r="K71" s="1"/>
  <c r="O71" s="1"/>
  <c r="B72"/>
  <c r="S71"/>
  <c r="M71" l="1"/>
  <c r="Q71"/>
  <c r="U71" s="1"/>
  <c r="S72"/>
  <c r="E72"/>
  <c r="G72" s="1"/>
  <c r="I72" s="1"/>
  <c r="K72" s="1"/>
  <c r="O72" s="1"/>
  <c r="B73"/>
  <c r="M72" l="1"/>
  <c r="Q72"/>
  <c r="U72" s="1"/>
  <c r="E73"/>
  <c r="G73" s="1"/>
  <c r="I73" s="1"/>
  <c r="K73" s="1"/>
  <c r="O73" s="1"/>
  <c r="B74"/>
  <c r="S73"/>
  <c r="M73" l="1"/>
  <c r="Q73"/>
  <c r="U73" s="1"/>
  <c r="S74"/>
  <c r="B75"/>
  <c r="E74"/>
  <c r="G74" s="1"/>
  <c r="I74" s="1"/>
  <c r="K74" s="1"/>
  <c r="O74" s="1"/>
  <c r="M74" l="1"/>
  <c r="Q74"/>
  <c r="U74" s="1"/>
  <c r="E75"/>
  <c r="G75" s="1"/>
  <c r="I75" s="1"/>
  <c r="K75" s="1"/>
  <c r="O75" s="1"/>
  <c r="B76"/>
  <c r="S75"/>
  <c r="M75" l="1"/>
  <c r="Q75"/>
  <c r="U75" s="1"/>
  <c r="S76"/>
  <c r="E76"/>
  <c r="G76" s="1"/>
  <c r="I76" s="1"/>
  <c r="K76" s="1"/>
  <c r="O76" s="1"/>
  <c r="B77"/>
  <c r="M76" l="1"/>
  <c r="B78"/>
  <c r="E78" s="1"/>
  <c r="G78" s="1"/>
  <c r="I78" s="1"/>
  <c r="K78" s="1"/>
  <c r="Q76"/>
  <c r="U76" s="1"/>
  <c r="E77"/>
  <c r="G77" s="1"/>
  <c r="I77" s="1"/>
  <c r="K77" s="1"/>
  <c r="O77" s="1"/>
  <c r="S77"/>
  <c r="S78" l="1"/>
  <c r="B79"/>
  <c r="E79" s="1"/>
  <c r="G79" s="1"/>
  <c r="I79" s="1"/>
  <c r="K79" s="1"/>
  <c r="M77"/>
  <c r="Q77"/>
  <c r="S79" l="1"/>
  <c r="O78"/>
  <c r="Q78" s="1"/>
  <c r="U78" s="1"/>
  <c r="M78"/>
  <c r="O79"/>
  <c r="Q79" s="1"/>
  <c r="B80"/>
  <c r="E80" s="1"/>
  <c r="G80" s="1"/>
  <c r="I80" s="1"/>
  <c r="K80" s="1"/>
  <c r="U77"/>
  <c r="S80" l="1"/>
  <c r="U79"/>
  <c r="M79"/>
  <c r="B81"/>
  <c r="B82" s="1"/>
  <c r="S81" l="1"/>
  <c r="E81"/>
  <c r="G81" s="1"/>
  <c r="I81" s="1"/>
  <c r="K81" s="1"/>
  <c r="O81" s="1"/>
  <c r="Q81" s="1"/>
  <c r="M80"/>
  <c r="O80"/>
  <c r="Q80" s="1"/>
  <c r="U80" s="1"/>
  <c r="E82"/>
  <c r="G82" s="1"/>
  <c r="I82" s="1"/>
  <c r="K82" s="1"/>
  <c r="O82" s="1"/>
  <c r="B83"/>
  <c r="S82"/>
  <c r="U81" l="1"/>
  <c r="M81"/>
  <c r="M82"/>
  <c r="Q82"/>
  <c r="U82" s="1"/>
  <c r="E83"/>
  <c r="G83" s="1"/>
  <c r="I83" s="1"/>
  <c r="K83" s="1"/>
  <c r="O83" s="1"/>
  <c r="B84"/>
  <c r="S83"/>
  <c r="M83" l="1"/>
  <c r="Q83"/>
  <c r="U83" s="1"/>
  <c r="E84"/>
  <c r="G84" s="1"/>
  <c r="I84" s="1"/>
  <c r="K84" s="1"/>
  <c r="O84" s="1"/>
  <c r="B85"/>
  <c r="S84"/>
  <c r="M84" l="1"/>
  <c r="Q84"/>
  <c r="U84" s="1"/>
  <c r="E85"/>
  <c r="G85" s="1"/>
  <c r="I85" s="1"/>
  <c r="K85" s="1"/>
  <c r="O85" s="1"/>
  <c r="B86"/>
  <c r="S85"/>
  <c r="M85" l="1"/>
  <c r="Q85"/>
  <c r="U85" s="1"/>
  <c r="E86"/>
  <c r="G86" s="1"/>
  <c r="I86" s="1"/>
  <c r="K86" s="1"/>
  <c r="O86" s="1"/>
  <c r="B87"/>
  <c r="S86"/>
  <c r="M86" l="1"/>
  <c r="Q86"/>
  <c r="U86" s="1"/>
  <c r="E87"/>
  <c r="G87" s="1"/>
  <c r="I87" s="1"/>
  <c r="K87" s="1"/>
  <c r="O87" s="1"/>
  <c r="B88"/>
  <c r="S87"/>
  <c r="M87" l="1"/>
  <c r="Q87"/>
  <c r="U87" s="1"/>
  <c r="E88"/>
  <c r="G88" s="1"/>
  <c r="I88" s="1"/>
  <c r="K88" s="1"/>
  <c r="O88" s="1"/>
  <c r="B89"/>
  <c r="S88"/>
  <c r="M88" l="1"/>
  <c r="Q88"/>
  <c r="U88" s="1"/>
  <c r="E89"/>
  <c r="G89" s="1"/>
  <c r="I89" s="1"/>
  <c r="K89" s="1"/>
  <c r="O89" s="1"/>
  <c r="B90"/>
  <c r="S89"/>
  <c r="Q89" l="1"/>
  <c r="U89" s="1"/>
  <c r="M89"/>
  <c r="E90"/>
  <c r="G90" s="1"/>
  <c r="I90" s="1"/>
  <c r="K90" s="1"/>
  <c r="O90" s="1"/>
  <c r="B91"/>
  <c r="S90"/>
  <c r="M90" l="1"/>
  <c r="Q90"/>
  <c r="U90" s="1"/>
  <c r="E91"/>
  <c r="G91" s="1"/>
  <c r="I91" s="1"/>
  <c r="K91" s="1"/>
  <c r="O91" s="1"/>
  <c r="B92"/>
  <c r="S91"/>
  <c r="M91" l="1"/>
  <c r="Q91"/>
  <c r="U91" s="1"/>
  <c r="E92"/>
  <c r="G92" s="1"/>
  <c r="I92" s="1"/>
  <c r="K92" s="1"/>
  <c r="O92" s="1"/>
  <c r="B93"/>
  <c r="S92"/>
  <c r="M92" l="1"/>
  <c r="Q92"/>
  <c r="U92" s="1"/>
  <c r="E93"/>
  <c r="G93" s="1"/>
  <c r="I93" s="1"/>
  <c r="K93" s="1"/>
  <c r="O93" s="1"/>
  <c r="B94"/>
  <c r="S93"/>
  <c r="M93" l="1"/>
  <c r="Q93"/>
  <c r="U93" s="1"/>
  <c r="E94"/>
  <c r="G94" s="1"/>
  <c r="I94" s="1"/>
  <c r="K94" s="1"/>
  <c r="O94" s="1"/>
  <c r="B95"/>
  <c r="S94"/>
  <c r="M94" l="1"/>
  <c r="Q94"/>
  <c r="U94" s="1"/>
  <c r="E95"/>
  <c r="G95" s="1"/>
  <c r="I95" s="1"/>
  <c r="K95" s="1"/>
  <c r="O95" s="1"/>
  <c r="B96"/>
  <c r="S95"/>
  <c r="M95" l="1"/>
  <c r="Q95"/>
  <c r="U95" s="1"/>
  <c r="E96"/>
  <c r="G96" s="1"/>
  <c r="I96" s="1"/>
  <c r="K96" s="1"/>
  <c r="O96" s="1"/>
  <c r="B97"/>
  <c r="S96"/>
  <c r="M96" l="1"/>
  <c r="Q96"/>
  <c r="U96" s="1"/>
  <c r="E97"/>
  <c r="G97" s="1"/>
  <c r="I97" s="1"/>
  <c r="K97" s="1"/>
  <c r="O97" s="1"/>
  <c r="B98"/>
  <c r="S97"/>
  <c r="Q97" l="1"/>
  <c r="U97" s="1"/>
  <c r="M97"/>
  <c r="E98"/>
  <c r="G98" s="1"/>
  <c r="I98" s="1"/>
  <c r="K98" s="1"/>
  <c r="O98" s="1"/>
  <c r="B99"/>
  <c r="S98"/>
  <c r="M98" l="1"/>
  <c r="Q98"/>
  <c r="U98" s="1"/>
  <c r="E99"/>
  <c r="G99" s="1"/>
  <c r="I99" s="1"/>
  <c r="K99" s="1"/>
  <c r="O99" s="1"/>
  <c r="B100"/>
  <c r="S99"/>
  <c r="M99" l="1"/>
  <c r="Q99"/>
  <c r="U99" s="1"/>
  <c r="E100"/>
  <c r="G100" s="1"/>
  <c r="I100" s="1"/>
  <c r="K100" s="1"/>
  <c r="O100" s="1"/>
  <c r="B101"/>
  <c r="S100"/>
  <c r="M100" l="1"/>
  <c r="Q100"/>
  <c r="U100" s="1"/>
  <c r="E101"/>
  <c r="G101" s="1"/>
  <c r="I101" s="1"/>
  <c r="K101" s="1"/>
  <c r="O101" s="1"/>
  <c r="B102"/>
  <c r="S101"/>
  <c r="M101" l="1"/>
  <c r="Q101"/>
  <c r="U101" s="1"/>
  <c r="E102"/>
  <c r="G102" s="1"/>
  <c r="I102" s="1"/>
  <c r="K102" s="1"/>
  <c r="O102" s="1"/>
  <c r="B103"/>
  <c r="S102"/>
  <c r="M102" l="1"/>
  <c r="Q102"/>
  <c r="U102" s="1"/>
  <c r="E103"/>
  <c r="G103" s="1"/>
  <c r="I103" s="1"/>
  <c r="K103" s="1"/>
  <c r="O103" s="1"/>
  <c r="B104"/>
  <c r="S103"/>
  <c r="M103" l="1"/>
  <c r="Q103"/>
  <c r="U103" s="1"/>
  <c r="E104"/>
  <c r="G104" s="1"/>
  <c r="I104" s="1"/>
  <c r="K104" s="1"/>
  <c r="O104" s="1"/>
  <c r="B105"/>
  <c r="S104"/>
  <c r="M104" l="1"/>
  <c r="Q104"/>
  <c r="U104" s="1"/>
  <c r="E105"/>
  <c r="G105" s="1"/>
  <c r="I105" s="1"/>
  <c r="K105" s="1"/>
  <c r="O105" s="1"/>
  <c r="B106"/>
  <c r="S105"/>
  <c r="Q105" l="1"/>
  <c r="U105" s="1"/>
  <c r="M105"/>
  <c r="E106"/>
  <c r="G106" s="1"/>
  <c r="I106" s="1"/>
  <c r="K106" s="1"/>
  <c r="O106" s="1"/>
  <c r="B107"/>
  <c r="S106"/>
  <c r="Q106" l="1"/>
  <c r="U106" s="1"/>
  <c r="M106"/>
  <c r="E107"/>
  <c r="G107" s="1"/>
  <c r="I107" s="1"/>
  <c r="K107" s="1"/>
  <c r="O107" s="1"/>
  <c r="B108"/>
  <c r="S107"/>
  <c r="M107" l="1"/>
  <c r="Q107"/>
  <c r="U107" s="1"/>
  <c r="E108"/>
  <c r="G108" s="1"/>
  <c r="I108" s="1"/>
  <c r="K108" s="1"/>
  <c r="O108" s="1"/>
  <c r="B109"/>
  <c r="S108"/>
  <c r="M108" l="1"/>
  <c r="Q108"/>
  <c r="U108" s="1"/>
  <c r="E109"/>
  <c r="G109" s="1"/>
  <c r="I109" s="1"/>
  <c r="K109" s="1"/>
  <c r="O109" s="1"/>
  <c r="B110"/>
  <c r="S109"/>
  <c r="M109" l="1"/>
  <c r="Q109"/>
  <c r="U109" s="1"/>
  <c r="E110"/>
  <c r="G110" s="1"/>
  <c r="I110" s="1"/>
  <c r="K110" s="1"/>
  <c r="O110" s="1"/>
  <c r="B111"/>
  <c r="S110"/>
  <c r="M110" l="1"/>
  <c r="Q110"/>
  <c r="U110" s="1"/>
  <c r="E111"/>
  <c r="G111" s="1"/>
  <c r="I111" s="1"/>
  <c r="K111" s="1"/>
  <c r="O111" s="1"/>
  <c r="B112"/>
  <c r="S111"/>
  <c r="M111" l="1"/>
  <c r="Q111"/>
  <c r="U111" s="1"/>
  <c r="S112"/>
  <c r="E112"/>
  <c r="G112" s="1"/>
  <c r="I112" s="1"/>
  <c r="K112" s="1"/>
  <c r="O112" s="1"/>
  <c r="B113"/>
  <c r="Q112" l="1"/>
  <c r="U112" s="1"/>
  <c r="M112"/>
  <c r="E113"/>
  <c r="G113" s="1"/>
  <c r="I113" s="1"/>
  <c r="K113" s="1"/>
  <c r="O113" s="1"/>
  <c r="B114"/>
  <c r="S113"/>
  <c r="Q113" l="1"/>
  <c r="U113" s="1"/>
  <c r="M113"/>
  <c r="S114"/>
  <c r="E114"/>
  <c r="G114" s="1"/>
  <c r="I114" s="1"/>
  <c r="K114" s="1"/>
  <c r="O114" s="1"/>
  <c r="B115"/>
  <c r="Q114" l="1"/>
  <c r="U114" s="1"/>
  <c r="M114"/>
  <c r="E115"/>
  <c r="G115" s="1"/>
  <c r="I115" s="1"/>
  <c r="K115" s="1"/>
  <c r="O115" s="1"/>
  <c r="B116"/>
  <c r="S115"/>
  <c r="Q115" l="1"/>
  <c r="U115" s="1"/>
  <c r="M115"/>
  <c r="S116"/>
  <c r="E116"/>
  <c r="G116" s="1"/>
  <c r="I116" s="1"/>
  <c r="K116" s="1"/>
  <c r="O116" s="1"/>
  <c r="B117"/>
  <c r="Q116" l="1"/>
  <c r="U116" s="1"/>
  <c r="M116"/>
  <c r="E117"/>
  <c r="G117" s="1"/>
  <c r="I117" s="1"/>
  <c r="K117" s="1"/>
  <c r="O117" s="1"/>
  <c r="B118"/>
  <c r="S117"/>
  <c r="Q117" l="1"/>
  <c r="U117" s="1"/>
  <c r="M117"/>
  <c r="S118"/>
  <c r="E118"/>
  <c r="G118" s="1"/>
  <c r="I118" s="1"/>
  <c r="K118" s="1"/>
  <c r="O118" s="1"/>
  <c r="B119"/>
  <c r="Q118" l="1"/>
  <c r="U118" s="1"/>
  <c r="M118"/>
  <c r="E119"/>
  <c r="G119" s="1"/>
  <c r="I119" s="1"/>
  <c r="K119" s="1"/>
  <c r="O119" s="1"/>
  <c r="B120"/>
  <c r="S119"/>
  <c r="Q119" l="1"/>
  <c r="U119" s="1"/>
  <c r="M119"/>
  <c r="S120"/>
  <c r="E120"/>
  <c r="G120" s="1"/>
  <c r="I120" s="1"/>
  <c r="K120" s="1"/>
  <c r="O120" s="1"/>
  <c r="B121"/>
  <c r="Q120" l="1"/>
  <c r="U120" s="1"/>
  <c r="M120"/>
  <c r="E121"/>
  <c r="G121" s="1"/>
  <c r="I121" s="1"/>
  <c r="K121" s="1"/>
  <c r="O121" s="1"/>
  <c r="B122"/>
  <c r="S121"/>
  <c r="Q121" l="1"/>
  <c r="U121" s="1"/>
  <c r="M121"/>
  <c r="S122"/>
  <c r="E122"/>
  <c r="G122" s="1"/>
  <c r="I122" s="1"/>
  <c r="K122" s="1"/>
  <c r="O122" s="1"/>
  <c r="Q122" l="1"/>
  <c r="M122"/>
  <c r="U122" l="1"/>
  <c r="J23"/>
  <c r="A122" s="1"/>
  <c r="N122" s="1"/>
  <c r="A121" l="1"/>
  <c r="N121" s="1"/>
  <c r="A118"/>
  <c r="N118" s="1"/>
  <c r="A114"/>
  <c r="N114" s="1"/>
  <c r="A110"/>
  <c r="N110" s="1"/>
  <c r="A102"/>
  <c r="N102" s="1"/>
  <c r="A94"/>
  <c r="N94" s="1"/>
  <c r="A73"/>
  <c r="N73" s="1"/>
  <c r="A41"/>
  <c r="N41" s="1"/>
  <c r="A64"/>
  <c r="N64" s="1"/>
  <c r="A120"/>
  <c r="N120" s="1"/>
  <c r="A116"/>
  <c r="N116" s="1"/>
  <c r="A112"/>
  <c r="N112" s="1"/>
  <c r="A106"/>
  <c r="N106" s="1"/>
  <c r="A98"/>
  <c r="N98" s="1"/>
  <c r="A87"/>
  <c r="N87" s="1"/>
  <c r="A57"/>
  <c r="N57" s="1"/>
  <c r="A79"/>
  <c r="N79" s="1"/>
  <c r="A32"/>
  <c r="N32" s="1"/>
  <c r="A119"/>
  <c r="N119" s="1"/>
  <c r="A117"/>
  <c r="N117" s="1"/>
  <c r="A115"/>
  <c r="N115" s="1"/>
  <c r="A113"/>
  <c r="N113" s="1"/>
  <c r="A111"/>
  <c r="N111" s="1"/>
  <c r="A108"/>
  <c r="N108" s="1"/>
  <c r="A104"/>
  <c r="N104" s="1"/>
  <c r="A100"/>
  <c r="N100" s="1"/>
  <c r="A96"/>
  <c r="N96" s="1"/>
  <c r="A91"/>
  <c r="N91" s="1"/>
  <c r="A83"/>
  <c r="N83" s="1"/>
  <c r="A65"/>
  <c r="N65" s="1"/>
  <c r="A49"/>
  <c r="N49" s="1"/>
  <c r="A33"/>
  <c r="N33" s="1"/>
  <c r="A72"/>
  <c r="N72" s="1"/>
  <c r="A56"/>
  <c r="N56" s="1"/>
  <c r="W67"/>
  <c r="A109"/>
  <c r="N109" s="1"/>
  <c r="A107"/>
  <c r="N107" s="1"/>
  <c r="A105"/>
  <c r="N105" s="1"/>
  <c r="A103"/>
  <c r="N103" s="1"/>
  <c r="A101"/>
  <c r="N101" s="1"/>
  <c r="A99"/>
  <c r="N99" s="1"/>
  <c r="A97"/>
  <c r="N97" s="1"/>
  <c r="A95"/>
  <c r="N95" s="1"/>
  <c r="A93"/>
  <c r="N93" s="1"/>
  <c r="A89"/>
  <c r="N89" s="1"/>
  <c r="A85"/>
  <c r="N85" s="1"/>
  <c r="A81"/>
  <c r="N81" s="1"/>
  <c r="A69"/>
  <c r="N69" s="1"/>
  <c r="A61"/>
  <c r="N61" s="1"/>
  <c r="A53"/>
  <c r="N53" s="1"/>
  <c r="A45"/>
  <c r="N45" s="1"/>
  <c r="A37"/>
  <c r="N37" s="1"/>
  <c r="A28"/>
  <c r="N28" s="1"/>
  <c r="A76"/>
  <c r="N76" s="1"/>
  <c r="A68"/>
  <c r="N68" s="1"/>
  <c r="A60"/>
  <c r="N60" s="1"/>
  <c r="A48"/>
  <c r="N48" s="1"/>
  <c r="W109"/>
  <c r="W98"/>
  <c r="A92"/>
  <c r="N92" s="1"/>
  <c r="A90"/>
  <c r="N90" s="1"/>
  <c r="A88"/>
  <c r="N88" s="1"/>
  <c r="A86"/>
  <c r="N86" s="1"/>
  <c r="A84"/>
  <c r="N84" s="1"/>
  <c r="A82"/>
  <c r="N82" s="1"/>
  <c r="A75"/>
  <c r="N75" s="1"/>
  <c r="A71"/>
  <c r="N71" s="1"/>
  <c r="A67"/>
  <c r="N67" s="1"/>
  <c r="A63"/>
  <c r="N63" s="1"/>
  <c r="A59"/>
  <c r="N59" s="1"/>
  <c r="A55"/>
  <c r="N55" s="1"/>
  <c r="A51"/>
  <c r="N51" s="1"/>
  <c r="A47"/>
  <c r="N47" s="1"/>
  <c r="A43"/>
  <c r="N43" s="1"/>
  <c r="A39"/>
  <c r="N39" s="1"/>
  <c r="A35"/>
  <c r="N35" s="1"/>
  <c r="A31"/>
  <c r="N31" s="1"/>
  <c r="A30"/>
  <c r="N30" s="1"/>
  <c r="A77"/>
  <c r="N77" s="1"/>
  <c r="A74"/>
  <c r="N74" s="1"/>
  <c r="A70"/>
  <c r="N70" s="1"/>
  <c r="A66"/>
  <c r="N66" s="1"/>
  <c r="A62"/>
  <c r="N62" s="1"/>
  <c r="A58"/>
  <c r="N58" s="1"/>
  <c r="A52"/>
  <c r="N52" s="1"/>
  <c r="A40"/>
  <c r="N40" s="1"/>
  <c r="A78"/>
  <c r="N78" s="1"/>
  <c r="W93"/>
  <c r="W35"/>
  <c r="W66"/>
  <c r="A54"/>
  <c r="N54" s="1"/>
  <c r="A50"/>
  <c r="N50" s="1"/>
  <c r="A44"/>
  <c r="N44" s="1"/>
  <c r="A36"/>
  <c r="N36" s="1"/>
  <c r="A29"/>
  <c r="N29" s="1"/>
  <c r="W117"/>
  <c r="W101"/>
  <c r="W83"/>
  <c r="W51"/>
  <c r="W114"/>
  <c r="W82"/>
  <c r="W50"/>
  <c r="A46"/>
  <c r="N46" s="1"/>
  <c r="A42"/>
  <c r="N42" s="1"/>
  <c r="A38"/>
  <c r="N38" s="1"/>
  <c r="A34"/>
  <c r="N34" s="1"/>
  <c r="A27"/>
  <c r="N27" s="1"/>
  <c r="A80"/>
  <c r="N80" s="1"/>
  <c r="W121"/>
  <c r="W113"/>
  <c r="W105"/>
  <c r="W97"/>
  <c r="W89"/>
  <c r="W75"/>
  <c r="W59"/>
  <c r="W43"/>
  <c r="W122"/>
  <c r="W106"/>
  <c r="W90"/>
  <c r="W74"/>
  <c r="W58"/>
  <c r="W40"/>
  <c r="W27"/>
  <c r="W119"/>
  <c r="W115"/>
  <c r="W111"/>
  <c r="W107"/>
  <c r="W103"/>
  <c r="W99"/>
  <c r="W95"/>
  <c r="W91"/>
  <c r="W87"/>
  <c r="W79"/>
  <c r="W71"/>
  <c r="W63"/>
  <c r="W55"/>
  <c r="W47"/>
  <c r="W39"/>
  <c r="W31"/>
  <c r="W118"/>
  <c r="W110"/>
  <c r="W102"/>
  <c r="W94"/>
  <c r="W86"/>
  <c r="W78"/>
  <c r="W70"/>
  <c r="W62"/>
  <c r="W54"/>
  <c r="W46"/>
  <c r="W32"/>
  <c r="W85"/>
  <c r="W81"/>
  <c r="W77"/>
  <c r="W73"/>
  <c r="W69"/>
  <c r="W65"/>
  <c r="W61"/>
  <c r="W57"/>
  <c r="W53"/>
  <c r="W49"/>
  <c r="W45"/>
  <c r="W41"/>
  <c r="W37"/>
  <c r="W33"/>
  <c r="W29"/>
  <c r="W120"/>
  <c r="W116"/>
  <c r="W112"/>
  <c r="W108"/>
  <c r="W104"/>
  <c r="W100"/>
  <c r="W96"/>
  <c r="W92"/>
  <c r="W88"/>
  <c r="W84"/>
  <c r="W80"/>
  <c r="W76"/>
  <c r="W72"/>
  <c r="W68"/>
  <c r="W64"/>
  <c r="W60"/>
  <c r="W56"/>
  <c r="W52"/>
  <c r="W48"/>
  <c r="W44"/>
  <c r="W36"/>
  <c r="W28"/>
  <c r="W42"/>
  <c r="W38"/>
  <c r="W34"/>
  <c r="W30"/>
  <c r="N23" l="1"/>
  <c r="L23"/>
  <c r="P23"/>
</calcChain>
</file>

<file path=xl/sharedStrings.xml><?xml version="1.0" encoding="utf-8"?>
<sst xmlns="http://schemas.openxmlformats.org/spreadsheetml/2006/main" count="935" uniqueCount="54">
  <si>
    <t>Nm</t>
  </si>
  <si>
    <t>teta</t>
  </si>
  <si>
    <t>n</t>
  </si>
  <si>
    <t>Mn</t>
  </si>
  <si>
    <t>D</t>
  </si>
  <si>
    <t>l</t>
  </si>
  <si>
    <t>r/min</t>
  </si>
  <si>
    <t>kgm^2</t>
  </si>
  <si>
    <t>mm</t>
  </si>
  <si>
    <t>kg</t>
  </si>
  <si>
    <t>N</t>
  </si>
  <si>
    <t>W</t>
  </si>
  <si>
    <t>kg/m^3</t>
  </si>
  <si>
    <t>:1</t>
  </si>
  <si>
    <t>Motor</t>
  </si>
  <si>
    <t>Orsó</t>
  </si>
  <si>
    <t>Mozgatott tömeg</t>
  </si>
  <si>
    <t>Mech. ellenállások</t>
  </si>
  <si>
    <t>rad/s^2</t>
  </si>
  <si>
    <t>%</t>
  </si>
  <si>
    <t>P</t>
  </si>
  <si>
    <t>P max elm.</t>
  </si>
  <si>
    <t>m/s^2</t>
  </si>
  <si>
    <t>a</t>
  </si>
  <si>
    <t>ρ</t>
  </si>
  <si>
    <t>m</t>
  </si>
  <si>
    <t>Fogszélesség</t>
  </si>
  <si>
    <t>β orsó</t>
  </si>
  <si>
    <r>
      <t xml:space="preserve">400w </t>
    </r>
    <r>
      <rPr>
        <sz val="11"/>
        <color theme="0" tint="-0.34998626667073579"/>
        <rFont val="Calibri"/>
        <family val="2"/>
        <charset val="238"/>
      </rPr>
      <t>θ</t>
    </r>
  </si>
  <si>
    <r>
      <t xml:space="preserve">750w </t>
    </r>
    <r>
      <rPr>
        <sz val="11"/>
        <color theme="0" tint="-0.34998626667073579"/>
        <rFont val="Calibri"/>
        <family val="2"/>
        <charset val="238"/>
      </rPr>
      <t>θ</t>
    </r>
  </si>
  <si>
    <t>Nagy kerék m</t>
  </si>
  <si>
    <t>Kis kerék m</t>
  </si>
  <si>
    <t>Nagy kerék</t>
  </si>
  <si>
    <t>Orsó m</t>
  </si>
  <si>
    <t>Nagy kerék D</t>
  </si>
  <si>
    <t>Gyorsjárat</t>
  </si>
  <si>
    <t>Gyorsjárati v elérése</t>
  </si>
  <si>
    <t>sec</t>
  </si>
  <si>
    <t>m/min</t>
  </si>
  <si>
    <r>
      <t xml:space="preserve">Orsó </t>
    </r>
    <r>
      <rPr>
        <sz val="11"/>
        <color theme="1"/>
        <rFont val="Calibri"/>
        <family val="2"/>
        <charset val="238"/>
      </rPr>
      <t>Θ</t>
    </r>
  </si>
  <si>
    <r>
      <t xml:space="preserve">Kis kerék </t>
    </r>
    <r>
      <rPr>
        <sz val="11"/>
        <color theme="1"/>
        <rFont val="Calibri"/>
        <family val="2"/>
        <charset val="238"/>
      </rPr>
      <t>Θ</t>
    </r>
  </si>
  <si>
    <t>Θm red. orsó</t>
  </si>
  <si>
    <t>a max</t>
  </si>
  <si>
    <t>η</t>
  </si>
  <si>
    <t>i opt</t>
  </si>
  <si>
    <t>Áttétel i</t>
  </si>
  <si>
    <t>Θr/Θmotor</t>
  </si>
  <si>
    <t>Forg. Erő+kocsi</t>
  </si>
  <si>
    <t>Orsó+csapágy</t>
  </si>
  <si>
    <r>
      <t xml:space="preserve">Nagy kerék </t>
    </r>
    <r>
      <rPr>
        <b/>
        <sz val="11"/>
        <color theme="1"/>
        <rFont val="Calibri"/>
        <family val="2"/>
        <charset val="238"/>
      </rPr>
      <t>Θ</t>
    </r>
  </si>
  <si>
    <r>
      <t xml:space="preserve">Mot. teng. Red. </t>
    </r>
    <r>
      <rPr>
        <b/>
        <sz val="11"/>
        <color theme="1"/>
        <rFont val="Calibri"/>
        <family val="2"/>
        <charset val="238"/>
      </rPr>
      <t>Θ</t>
    </r>
  </si>
  <si>
    <t>η áttétel</t>
  </si>
  <si>
    <t>Kis kerék / Kuplung(dh)</t>
  </si>
  <si>
    <t>Fogaskerekek / Kuplung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</si>
</sst>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0" tint="-0.34998626667073579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Border="1"/>
    <xf numFmtId="0" fontId="0" fillId="0" borderId="0" xfId="0" applyFill="1" applyBorder="1"/>
    <xf numFmtId="11" fontId="0" fillId="0" borderId="0" xfId="0" applyNumberFormat="1"/>
    <xf numFmtId="0" fontId="0" fillId="0" borderId="0" xfId="0" applyNumberFormat="1"/>
    <xf numFmtId="0" fontId="0" fillId="2" borderId="0" xfId="0" applyNumberFormat="1" applyFill="1" applyBorder="1"/>
    <xf numFmtId="0" fontId="0" fillId="2" borderId="0" xfId="0" applyNumberFormat="1" applyFill="1"/>
    <xf numFmtId="0" fontId="0" fillId="0" borderId="0" xfId="0" applyNumberFormat="1" applyFill="1" applyBorder="1"/>
    <xf numFmtId="2" fontId="0" fillId="0" borderId="0" xfId="0" applyNumberFormat="1"/>
    <xf numFmtId="164" fontId="0" fillId="0" borderId="0" xfId="0" applyNumberFormat="1"/>
    <xf numFmtId="164" fontId="0" fillId="0" borderId="0" xfId="0" applyNumberFormat="1" applyBorder="1"/>
    <xf numFmtId="0" fontId="3" fillId="0" borderId="4" xfId="0" applyNumberFormat="1" applyFont="1" applyBorder="1"/>
    <xf numFmtId="11" fontId="3" fillId="0" borderId="2" xfId="0" applyNumberFormat="1" applyFont="1" applyBorder="1"/>
    <xf numFmtId="0" fontId="3" fillId="0" borderId="5" xfId="0" applyNumberFormat="1" applyFont="1" applyBorder="1"/>
    <xf numFmtId="0" fontId="3" fillId="0" borderId="6" xfId="0" applyNumberFormat="1" applyFont="1" applyBorder="1"/>
    <xf numFmtId="11" fontId="3" fillId="0" borderId="1" xfId="0" applyNumberFormat="1" applyFont="1" applyBorder="1"/>
    <xf numFmtId="0" fontId="3" fillId="0" borderId="3" xfId="0" applyNumberFormat="1" applyFont="1" applyBorder="1"/>
    <xf numFmtId="0" fontId="0" fillId="0" borderId="0" xfId="0" applyNumberFormat="1" applyFill="1"/>
    <xf numFmtId="0" fontId="0" fillId="0" borderId="0" xfId="0" applyBorder="1" applyAlignment="1">
      <alignment horizontal="left"/>
    </xf>
    <xf numFmtId="0" fontId="0" fillId="0" borderId="0" xfId="0" applyNumberFormat="1" applyBorder="1"/>
    <xf numFmtId="11" fontId="0" fillId="2" borderId="0" xfId="0" applyNumberFormat="1" applyFill="1" applyBorder="1"/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Fill="1" applyBorder="1"/>
    <xf numFmtId="164" fontId="0" fillId="0" borderId="7" xfId="0" applyNumberFormat="1" applyBorder="1"/>
    <xf numFmtId="11" fontId="0" fillId="0" borderId="7" xfId="0" applyNumberFormat="1" applyBorder="1"/>
    <xf numFmtId="2" fontId="0" fillId="0" borderId="7" xfId="0" applyNumberFormat="1" applyBorder="1"/>
    <xf numFmtId="0" fontId="0" fillId="0" borderId="0" xfId="0" applyFill="1"/>
    <xf numFmtId="0" fontId="1" fillId="6" borderId="8" xfId="0" applyFont="1" applyFill="1" applyBorder="1"/>
    <xf numFmtId="0" fontId="0" fillId="6" borderId="8" xfId="0" applyNumberFormat="1" applyFill="1" applyBorder="1"/>
    <xf numFmtId="0" fontId="0" fillId="6" borderId="8" xfId="0" applyFill="1" applyBorder="1"/>
    <xf numFmtId="0" fontId="1" fillId="4" borderId="8" xfId="0" applyFont="1" applyFill="1" applyBorder="1"/>
    <xf numFmtId="0" fontId="0" fillId="4" borderId="8" xfId="0" applyNumberFormat="1" applyFill="1" applyBorder="1"/>
    <xf numFmtId="0" fontId="0" fillId="4" borderId="8" xfId="0" applyFill="1" applyBorder="1"/>
    <xf numFmtId="0" fontId="1" fillId="3" borderId="8" xfId="0" applyFont="1" applyFill="1" applyBorder="1"/>
    <xf numFmtId="0" fontId="0" fillId="3" borderId="8" xfId="0" applyFill="1" applyBorder="1"/>
    <xf numFmtId="0" fontId="1" fillId="5" borderId="8" xfId="0" applyFont="1" applyFill="1" applyBorder="1"/>
    <xf numFmtId="0" fontId="0" fillId="5" borderId="8" xfId="0" applyNumberFormat="1" applyFill="1" applyBorder="1"/>
    <xf numFmtId="0" fontId="0" fillId="5" borderId="8" xfId="0" applyFill="1" applyBorder="1"/>
    <xf numFmtId="0" fontId="1" fillId="7" borderId="8" xfId="0" applyFont="1" applyFill="1" applyBorder="1"/>
    <xf numFmtId="0" fontId="0" fillId="7" borderId="8" xfId="0" applyNumberFormat="1" applyFill="1" applyBorder="1"/>
    <xf numFmtId="0" fontId="0" fillId="7" borderId="8" xfId="0" applyFill="1" applyBorder="1"/>
    <xf numFmtId="2" fontId="0" fillId="0" borderId="0" xfId="0" applyNumberFormat="1" applyFill="1" applyBorder="1"/>
    <xf numFmtId="11" fontId="0" fillId="0" borderId="0" xfId="0" applyNumberFormat="1" applyFill="1" applyBorder="1"/>
    <xf numFmtId="164" fontId="0" fillId="0" borderId="0" xfId="0" applyNumberFormat="1" applyFill="1" applyBorder="1"/>
    <xf numFmtId="2" fontId="0" fillId="0" borderId="0" xfId="0" applyNumberFormat="1" applyBorder="1"/>
    <xf numFmtId="0" fontId="0" fillId="0" borderId="0" xfId="0" applyFill="1" applyBorder="1" applyAlignment="1">
      <alignment horizontal="left"/>
    </xf>
    <xf numFmtId="0" fontId="2" fillId="0" borderId="0" xfId="0" applyFont="1" applyFill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7" xfId="0" applyNumberFormat="1" applyFill="1" applyBorder="1"/>
    <xf numFmtId="0" fontId="5" fillId="0" borderId="0" xfId="0" applyFont="1"/>
    <xf numFmtId="164" fontId="5" fillId="0" borderId="0" xfId="0" applyNumberFormat="1" applyFont="1"/>
    <xf numFmtId="0" fontId="1" fillId="0" borderId="0" xfId="0" applyFont="1"/>
    <xf numFmtId="0" fontId="1" fillId="0" borderId="7" xfId="0" applyFont="1" applyBorder="1"/>
    <xf numFmtId="0" fontId="1" fillId="0" borderId="7" xfId="0" applyNumberFormat="1" applyFont="1" applyBorder="1"/>
    <xf numFmtId="0" fontId="6" fillId="0" borderId="7" xfId="0" applyNumberFormat="1" applyFont="1" applyBorder="1"/>
    <xf numFmtId="0" fontId="0" fillId="8" borderId="0" xfId="0" applyNumberFormat="1" applyFill="1"/>
    <xf numFmtId="0" fontId="0" fillId="8" borderId="0" xfId="0" applyFill="1" applyBorder="1" applyAlignment="1">
      <alignment horizontal="left"/>
    </xf>
    <xf numFmtId="0" fontId="0" fillId="8" borderId="0" xfId="0" applyFill="1" applyBorder="1"/>
    <xf numFmtId="0" fontId="0" fillId="8" borderId="7" xfId="0" applyNumberFormat="1" applyFill="1" applyBorder="1"/>
    <xf numFmtId="2" fontId="0" fillId="8" borderId="7" xfId="0" applyNumberFormat="1" applyFill="1" applyBorder="1"/>
    <xf numFmtId="11" fontId="0" fillId="8" borderId="7" xfId="0" applyNumberFormat="1" applyFill="1" applyBorder="1"/>
    <xf numFmtId="0" fontId="0" fillId="8" borderId="0" xfId="0" applyNumberFormat="1" applyFill="1" applyBorder="1"/>
    <xf numFmtId="164" fontId="0" fillId="8" borderId="7" xfId="0" applyNumberFormat="1" applyFill="1" applyBorder="1"/>
    <xf numFmtId="0" fontId="5" fillId="8" borderId="0" xfId="0" applyFont="1" applyFill="1"/>
    <xf numFmtId="0" fontId="0" fillId="2" borderId="0" xfId="0" applyFill="1"/>
    <xf numFmtId="0" fontId="5" fillId="3" borderId="0" xfId="0" applyFont="1" applyFill="1"/>
    <xf numFmtId="2" fontId="0" fillId="8" borderId="17" xfId="0" applyNumberFormat="1" applyFill="1" applyBorder="1"/>
    <xf numFmtId="0" fontId="0" fillId="8" borderId="18" xfId="0" applyNumberFormat="1" applyFill="1" applyBorder="1"/>
    <xf numFmtId="2" fontId="0" fillId="8" borderId="19" xfId="0" applyNumberFormat="1" applyFill="1" applyBorder="1"/>
    <xf numFmtId="0" fontId="0" fillId="8" borderId="18" xfId="0" applyFill="1" applyBorder="1"/>
    <xf numFmtId="0" fontId="0" fillId="8" borderId="20" xfId="0" applyFill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autoTitleDeleted val="1"/>
    <c:plotArea>
      <c:layout/>
      <c:lineChart>
        <c:grouping val="stacked"/>
        <c:ser>
          <c:idx val="0"/>
          <c:order val="0"/>
          <c:tx>
            <c:v>gyorsulás</c:v>
          </c:tx>
          <c:marker>
            <c:symbol val="none"/>
          </c:marker>
          <c:cat>
            <c:numRef>
              <c:f>Sheet1!$B$27:$B$163</c:f>
              <c:numCache>
                <c:formatCode>General</c:formatCode>
                <c:ptCount val="137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0.79999999999999993</c:v>
                </c:pt>
                <c:pt idx="4">
                  <c:v>0.89999999999999991</c:v>
                </c:pt>
                <c:pt idx="5">
                  <c:v>0.99999999999999989</c:v>
                </c:pt>
                <c:pt idx="6">
                  <c:v>1.0999999999999999</c:v>
                </c:pt>
                <c:pt idx="7">
                  <c:v>1.2</c:v>
                </c:pt>
                <c:pt idx="8">
                  <c:v>1.3</c:v>
                </c:pt>
                <c:pt idx="9">
                  <c:v>1.4000000000000001</c:v>
                </c:pt>
                <c:pt idx="10">
                  <c:v>1.5000000000000002</c:v>
                </c:pt>
                <c:pt idx="11">
                  <c:v>1.6000000000000003</c:v>
                </c:pt>
                <c:pt idx="12">
                  <c:v>1.7000000000000004</c:v>
                </c:pt>
                <c:pt idx="13">
                  <c:v>1.8000000000000005</c:v>
                </c:pt>
                <c:pt idx="14">
                  <c:v>1.9000000000000006</c:v>
                </c:pt>
                <c:pt idx="15">
                  <c:v>2.0000000000000004</c:v>
                </c:pt>
                <c:pt idx="16">
                  <c:v>2.1000000000000005</c:v>
                </c:pt>
                <c:pt idx="17">
                  <c:v>2.2000000000000006</c:v>
                </c:pt>
                <c:pt idx="18">
                  <c:v>2.3000000000000007</c:v>
                </c:pt>
                <c:pt idx="19">
                  <c:v>2.4000000000000008</c:v>
                </c:pt>
                <c:pt idx="20">
                  <c:v>2.5000000000000009</c:v>
                </c:pt>
                <c:pt idx="21">
                  <c:v>2.600000000000001</c:v>
                </c:pt>
                <c:pt idx="22">
                  <c:v>2.7000000000000011</c:v>
                </c:pt>
                <c:pt idx="23">
                  <c:v>2.8000000000000012</c:v>
                </c:pt>
                <c:pt idx="24">
                  <c:v>2.9000000000000012</c:v>
                </c:pt>
                <c:pt idx="25">
                  <c:v>3.0000000000000013</c:v>
                </c:pt>
                <c:pt idx="26">
                  <c:v>3.1000000000000014</c:v>
                </c:pt>
                <c:pt idx="27">
                  <c:v>3.2000000000000015</c:v>
                </c:pt>
                <c:pt idx="28">
                  <c:v>3.3000000000000016</c:v>
                </c:pt>
                <c:pt idx="29">
                  <c:v>3.4000000000000017</c:v>
                </c:pt>
                <c:pt idx="30">
                  <c:v>3.5000000000000018</c:v>
                </c:pt>
                <c:pt idx="31">
                  <c:v>3.6000000000000019</c:v>
                </c:pt>
                <c:pt idx="32">
                  <c:v>3.700000000000002</c:v>
                </c:pt>
                <c:pt idx="33">
                  <c:v>3.800000000000002</c:v>
                </c:pt>
                <c:pt idx="34">
                  <c:v>3.9000000000000021</c:v>
                </c:pt>
                <c:pt idx="35">
                  <c:v>4.0000000000000018</c:v>
                </c:pt>
                <c:pt idx="36">
                  <c:v>4.1000000000000014</c:v>
                </c:pt>
                <c:pt idx="37">
                  <c:v>4.2000000000000011</c:v>
                </c:pt>
                <c:pt idx="38">
                  <c:v>4.3000000000000007</c:v>
                </c:pt>
                <c:pt idx="39">
                  <c:v>4.4000000000000004</c:v>
                </c:pt>
                <c:pt idx="40">
                  <c:v>4.5</c:v>
                </c:pt>
                <c:pt idx="41">
                  <c:v>4.5999999999999996</c:v>
                </c:pt>
                <c:pt idx="42">
                  <c:v>4.6999999999999993</c:v>
                </c:pt>
                <c:pt idx="43">
                  <c:v>4.7999999999999989</c:v>
                </c:pt>
                <c:pt idx="44">
                  <c:v>4.8999999999999986</c:v>
                </c:pt>
                <c:pt idx="45">
                  <c:v>4.9999999999999982</c:v>
                </c:pt>
                <c:pt idx="46">
                  <c:v>5.0999999999999979</c:v>
                </c:pt>
                <c:pt idx="47">
                  <c:v>5.1999999999999975</c:v>
                </c:pt>
                <c:pt idx="48">
                  <c:v>5.2999999999999972</c:v>
                </c:pt>
                <c:pt idx="49">
                  <c:v>5.3999999999999968</c:v>
                </c:pt>
                <c:pt idx="50">
                  <c:v>5.4999999999999964</c:v>
                </c:pt>
                <c:pt idx="51">
                  <c:v>5.5999999999999961</c:v>
                </c:pt>
                <c:pt idx="52">
                  <c:v>5.6999999999999957</c:v>
                </c:pt>
                <c:pt idx="53">
                  <c:v>5.7999999999999954</c:v>
                </c:pt>
                <c:pt idx="54">
                  <c:v>5.899999999999995</c:v>
                </c:pt>
                <c:pt idx="55">
                  <c:v>5.9999999999999947</c:v>
                </c:pt>
                <c:pt idx="56">
                  <c:v>6.0999999999999943</c:v>
                </c:pt>
                <c:pt idx="57">
                  <c:v>6.199999999999994</c:v>
                </c:pt>
                <c:pt idx="58">
                  <c:v>6.2999999999999936</c:v>
                </c:pt>
                <c:pt idx="59">
                  <c:v>6.3999999999999932</c:v>
                </c:pt>
                <c:pt idx="60">
                  <c:v>6.4999999999999929</c:v>
                </c:pt>
                <c:pt idx="61">
                  <c:v>6.5999999999999925</c:v>
                </c:pt>
                <c:pt idx="62">
                  <c:v>6.6999999999999922</c:v>
                </c:pt>
                <c:pt idx="63">
                  <c:v>6.7999999999999918</c:v>
                </c:pt>
                <c:pt idx="64">
                  <c:v>6.8999999999999915</c:v>
                </c:pt>
                <c:pt idx="65">
                  <c:v>6.9999999999999911</c:v>
                </c:pt>
                <c:pt idx="66">
                  <c:v>7.0999999999999908</c:v>
                </c:pt>
                <c:pt idx="67">
                  <c:v>7.1999999999999904</c:v>
                </c:pt>
                <c:pt idx="68">
                  <c:v>7.2999999999999901</c:v>
                </c:pt>
                <c:pt idx="69">
                  <c:v>7.3999999999999897</c:v>
                </c:pt>
                <c:pt idx="70">
                  <c:v>7.4999999999999893</c:v>
                </c:pt>
                <c:pt idx="71">
                  <c:v>7.599999999999989</c:v>
                </c:pt>
                <c:pt idx="72">
                  <c:v>7.6999999999999886</c:v>
                </c:pt>
                <c:pt idx="73">
                  <c:v>7.7999999999999883</c:v>
                </c:pt>
                <c:pt idx="74">
                  <c:v>7.8999999999999879</c:v>
                </c:pt>
                <c:pt idx="75">
                  <c:v>7.9999999999999876</c:v>
                </c:pt>
                <c:pt idx="76">
                  <c:v>8.0999999999999872</c:v>
                </c:pt>
                <c:pt idx="77">
                  <c:v>8.1999999999999869</c:v>
                </c:pt>
                <c:pt idx="78">
                  <c:v>8.2999999999999865</c:v>
                </c:pt>
                <c:pt idx="79">
                  <c:v>8.3999999999999861</c:v>
                </c:pt>
                <c:pt idx="80">
                  <c:v>8.4999999999999858</c:v>
                </c:pt>
                <c:pt idx="81">
                  <c:v>8.5999999999999854</c:v>
                </c:pt>
                <c:pt idx="82">
                  <c:v>8.6999999999999851</c:v>
                </c:pt>
                <c:pt idx="83">
                  <c:v>8.7999999999999847</c:v>
                </c:pt>
                <c:pt idx="84">
                  <c:v>8.8999999999999844</c:v>
                </c:pt>
                <c:pt idx="85">
                  <c:v>8.999999999999984</c:v>
                </c:pt>
                <c:pt idx="86">
                  <c:v>9.0999999999999837</c:v>
                </c:pt>
                <c:pt idx="87">
                  <c:v>9.1999999999999833</c:v>
                </c:pt>
                <c:pt idx="88">
                  <c:v>9.2999999999999829</c:v>
                </c:pt>
                <c:pt idx="89">
                  <c:v>9.3999999999999826</c:v>
                </c:pt>
                <c:pt idx="90">
                  <c:v>9.4999999999999822</c:v>
                </c:pt>
                <c:pt idx="91">
                  <c:v>9.5999999999999819</c:v>
                </c:pt>
                <c:pt idx="92">
                  <c:v>9.6999999999999815</c:v>
                </c:pt>
                <c:pt idx="93">
                  <c:v>9.7999999999999812</c:v>
                </c:pt>
                <c:pt idx="94">
                  <c:v>9.8999999999999808</c:v>
                </c:pt>
                <c:pt idx="95">
                  <c:v>9.9999999999999805</c:v>
                </c:pt>
              </c:numCache>
            </c:numRef>
          </c:cat>
          <c:val>
            <c:numRef>
              <c:f>Sheet1!$Q$27:$Q$122</c:f>
              <c:numCache>
                <c:formatCode>0.00</c:formatCode>
                <c:ptCount val="96"/>
                <c:pt idx="0">
                  <c:v>1.6595526837542998</c:v>
                </c:pt>
                <c:pt idx="1">
                  <c:v>2.1096722738522122</c:v>
                </c:pt>
                <c:pt idx="2">
                  <c:v>2.5108470017162077</c:v>
                </c:pt>
                <c:pt idx="3">
                  <c:v>2.8615292874536715</c:v>
                </c:pt>
                <c:pt idx="4">
                  <c:v>3.1622150168127514</c:v>
                </c:pt>
                <c:pt idx="5">
                  <c:v>3.414987637344741</c:v>
                </c:pt>
                <c:pt idx="6">
                  <c:v>3.6230520675251459</c:v>
                </c:pt>
                <c:pt idx="7">
                  <c:v>3.790310140603852</c:v>
                </c:pt>
                <c:pt idx="8">
                  <c:v>3.9210064110805232</c:v>
                </c:pt>
                <c:pt idx="9">
                  <c:v>4.0194543097286335</c:v>
                </c:pt>
                <c:pt idx="10">
                  <c:v>4.0898396764404312</c:v>
                </c:pt>
                <c:pt idx="11">
                  <c:v>4.1360913784619973</c:v>
                </c:pt>
                <c:pt idx="12">
                  <c:v>4.1618057669456956</c:v>
                </c:pt>
                <c:pt idx="13">
                  <c:v>4.1702116429467049</c:v>
                </c:pt>
                <c:pt idx="14">
                  <c:v>4.1641639072524059</c:v>
                </c:pt>
                <c:pt idx="15">
                  <c:v>4.1461562283605717</c:v>
                </c:pt>
                <c:pt idx="16">
                  <c:v>4.1183453007279223</c:v>
                </c:pt>
                <c:pt idx="17">
                  <c:v>4.0825812739445109</c:v>
                </c:pt>
                <c:pt idx="18">
                  <c:v>4.0404405879231069</c:v>
                </c:pt>
                <c:pt idx="19">
                  <c:v>3.9932587323291382</c:v>
                </c:pt>
                <c:pt idx="20">
                  <c:v>3.9421613977333245</c:v>
                </c:pt>
                <c:pt idx="21">
                  <c:v>3.8880931600194333</c:v>
                </c:pt>
                <c:pt idx="22">
                  <c:v>3.8318432996505263</c:v>
                </c:pt>
                <c:pt idx="23">
                  <c:v>3.7740686582185288</c:v>
                </c:pt>
                <c:pt idx="24">
                  <c:v>3.7153136211959268</c:v>
                </c:pt>
                <c:pt idx="25">
                  <c:v>3.6560274228471945</c:v>
                </c:pt>
                <c:pt idx="26">
                  <c:v>3.5965790228338856</c:v>
                </c:pt>
                <c:pt idx="27">
                  <c:v>3.5372698229205728</c:v>
                </c:pt>
                <c:pt idx="28">
                  <c:v>3.4783444895259601</c:v>
                </c:pt>
                <c:pt idx="29">
                  <c:v>3.4200001326684975</c:v>
                </c:pt>
                <c:pt idx="30">
                  <c:v>3.3623940701212658</c:v>
                </c:pt>
                <c:pt idx="31">
                  <c:v>3.3056503811850426</c:v>
                </c:pt>
                <c:pt idx="32">
                  <c:v>3.2498654298120089</c:v>
                </c:pt>
                <c:pt idx="33">
                  <c:v>3.195112513275626</c:v>
                </c:pt>
                <c:pt idx="34">
                  <c:v>3.141445770939816</c:v>
                </c:pt>
                <c:pt idx="35">
                  <c:v>3.0889034682673842</c:v>
                </c:pt>
                <c:pt idx="36">
                  <c:v>3.0375107540969726</c:v>
                </c:pt>
                <c:pt idx="37">
                  <c:v>2.9872819743285941</c:v>
                </c:pt>
                <c:pt idx="38">
                  <c:v>2.938222612324715</c:v>
                </c:pt>
                <c:pt idx="39">
                  <c:v>2.8903309153523913</c:v>
                </c:pt>
                <c:pt idx="40">
                  <c:v>2.8435992570460811</c:v>
                </c:pt>
                <c:pt idx="41">
                  <c:v>2.7980152779499261</c:v>
                </c:pt>
                <c:pt idx="42">
                  <c:v>2.7535628395062104</c:v>
                </c:pt>
                <c:pt idx="43">
                  <c:v>2.7102228212159041</c:v>
                </c:pt>
                <c:pt idx="44">
                  <c:v>2.6679737859508688</c:v>
                </c:pt>
                <c:pt idx="45">
                  <c:v>2.6267925344081999</c:v>
                </c:pt>
                <c:pt idx="46">
                  <c:v>2.5866545663474363</c:v>
                </c:pt>
                <c:pt idx="47">
                  <c:v>2.5475344634396762</c:v>
                </c:pt>
                <c:pt idx="48">
                  <c:v>2.5094062061981979</c:v>
                </c:pt>
                <c:pt idx="49">
                  <c:v>2.4722434354802343</c:v>
                </c:pt>
                <c:pt idx="50">
                  <c:v>2.4360196673877379</c:v>
                </c:pt>
                <c:pt idx="51">
                  <c:v>2.4007084689998184</c:v>
                </c:pt>
                <c:pt idx="52">
                  <c:v>2.3662836011976989</c:v>
                </c:pt>
                <c:pt idx="53">
                  <c:v>2.3327191338583324</c:v>
                </c:pt>
                <c:pt idx="54">
                  <c:v>2.2999895378648705</c:v>
                </c:pt>
                <c:pt idx="55">
                  <c:v>2.2680697576855833</c:v>
                </c:pt>
                <c:pt idx="56">
                  <c:v>2.2369352676864471</c:v>
                </c:pt>
                <c:pt idx="57">
                  <c:v>2.2065621148485808</c:v>
                </c:pt>
                <c:pt idx="58">
                  <c:v>2.1769269501452682</c:v>
                </c:pt>
                <c:pt idx="59">
                  <c:v>2.1480070504820321</c:v>
                </c:pt>
                <c:pt idx="60">
                  <c:v>2.1197803328066884</c:v>
                </c:pt>
                <c:pt idx="61">
                  <c:v>2.0922253617458368</c:v>
                </c:pt>
                <c:pt idx="62">
                  <c:v>2.0653213519125995</c:v>
                </c:pt>
                <c:pt idx="63">
                  <c:v>2.0390481658514017</c:v>
                </c:pt>
                <c:pt idx="64">
                  <c:v>2.0133863084341335</c:v>
                </c:pt>
                <c:pt idx="65">
                  <c:v>1.9883169183938607</c:v>
                </c:pt>
                <c:pt idx="66">
                  <c:v>1.9638217575736532</c:v>
                </c:pt>
                <c:pt idx="67">
                  <c:v>1.9398831983761902</c:v>
                </c:pt>
                <c:pt idx="68">
                  <c:v>1.9164842098218011</c:v>
                </c:pt>
                <c:pt idx="69">
                  <c:v>1.8936083425566324</c:v>
                </c:pt>
                <c:pt idx="70">
                  <c:v>1.8712397130965857</c:v>
                </c:pt>
                <c:pt idx="71">
                  <c:v>1.8493629875452751</c:v>
                </c:pt>
                <c:pt idx="72">
                  <c:v>1.8279633649839986</c:v>
                </c:pt>
                <c:pt idx="73">
                  <c:v>1.8070265606976785</c:v>
                </c:pt>
                <c:pt idx="74">
                  <c:v>1.7865387893718445</c:v>
                </c:pt>
                <c:pt idx="75">
                  <c:v>1.7664867483713216</c:v>
                </c:pt>
                <c:pt idx="76">
                  <c:v>1.7468576011906132</c:v>
                </c:pt>
                <c:pt idx="77">
                  <c:v>1.727638961148503</c:v>
                </c:pt>
                <c:pt idx="78">
                  <c:v>1.7088188753846751</c:v>
                </c:pt>
                <c:pt idx="79">
                  <c:v>1.6903858092036999</c:v>
                </c:pt>
                <c:pt idx="80">
                  <c:v>1.6723286308013048</c:v>
                </c:pt>
                <c:pt idx="81">
                  <c:v>1.654636596399049</c:v>
                </c:pt>
                <c:pt idx="82">
                  <c:v>1.6372993358061736</c:v>
                </c:pt>
                <c:pt idx="83">
                  <c:v>1.6203068384212578</c:v>
                </c:pt>
                <c:pt idx="84">
                  <c:v>1.6036494396811913</c:v>
                </c:pt>
                <c:pt idx="85">
                  <c:v>1.5873178079607633</c:v>
                </c:pt>
                <c:pt idx="86">
                  <c:v>1.5713029319226357</c:v>
                </c:pt>
                <c:pt idx="87">
                  <c:v>1.5555961083146539</c:v>
                </c:pt>
                <c:pt idx="88">
                  <c:v>1.5401889302091052</c:v>
                </c:pt>
                <c:pt idx="89">
                  <c:v>1.5250732756766472</c:v>
                </c:pt>
                <c:pt idx="90">
                  <c:v>1.5102412968862031</c:v>
                </c:pt>
                <c:pt idx="91">
                  <c:v>1.4956854096208851</c:v>
                </c:pt>
                <c:pt idx="92">
                  <c:v>1.481398283199185</c:v>
                </c:pt>
                <c:pt idx="93">
                  <c:v>1.4673728307899807</c:v>
                </c:pt>
                <c:pt idx="94">
                  <c:v>1.4536022001094488</c:v>
                </c:pt>
                <c:pt idx="95">
                  <c:v>1.4400797644876837</c:v>
                </c:pt>
              </c:numCache>
            </c:numRef>
          </c:val>
        </c:ser>
        <c:marker val="1"/>
        <c:axId val="159011584"/>
        <c:axId val="159013504"/>
      </c:lineChart>
      <c:lineChart>
        <c:grouping val="stacked"/>
        <c:ser>
          <c:idx val="1"/>
          <c:order val="1"/>
          <c:tx>
            <c:v>időszüks</c:v>
          </c:tx>
          <c:spPr>
            <a:ln cmpd="sng">
              <a:prstDash val="sysDot"/>
            </a:ln>
          </c:spPr>
          <c:marker>
            <c:symbol val="none"/>
          </c:marker>
          <c:cat>
            <c:numRef>
              <c:f>Sheet1!$B$27:$B$122</c:f>
              <c:numCache>
                <c:formatCode>General</c:formatCode>
                <c:ptCount val="96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0.79999999999999993</c:v>
                </c:pt>
                <c:pt idx="4">
                  <c:v>0.89999999999999991</c:v>
                </c:pt>
                <c:pt idx="5">
                  <c:v>0.99999999999999989</c:v>
                </c:pt>
                <c:pt idx="6">
                  <c:v>1.0999999999999999</c:v>
                </c:pt>
                <c:pt idx="7">
                  <c:v>1.2</c:v>
                </c:pt>
                <c:pt idx="8">
                  <c:v>1.3</c:v>
                </c:pt>
                <c:pt idx="9">
                  <c:v>1.4000000000000001</c:v>
                </c:pt>
                <c:pt idx="10">
                  <c:v>1.5000000000000002</c:v>
                </c:pt>
                <c:pt idx="11">
                  <c:v>1.6000000000000003</c:v>
                </c:pt>
                <c:pt idx="12">
                  <c:v>1.7000000000000004</c:v>
                </c:pt>
                <c:pt idx="13">
                  <c:v>1.8000000000000005</c:v>
                </c:pt>
                <c:pt idx="14">
                  <c:v>1.9000000000000006</c:v>
                </c:pt>
                <c:pt idx="15">
                  <c:v>2.0000000000000004</c:v>
                </c:pt>
                <c:pt idx="16">
                  <c:v>2.1000000000000005</c:v>
                </c:pt>
                <c:pt idx="17">
                  <c:v>2.2000000000000006</c:v>
                </c:pt>
                <c:pt idx="18">
                  <c:v>2.3000000000000007</c:v>
                </c:pt>
                <c:pt idx="19">
                  <c:v>2.4000000000000008</c:v>
                </c:pt>
                <c:pt idx="20">
                  <c:v>2.5000000000000009</c:v>
                </c:pt>
                <c:pt idx="21">
                  <c:v>2.600000000000001</c:v>
                </c:pt>
                <c:pt idx="22">
                  <c:v>2.7000000000000011</c:v>
                </c:pt>
                <c:pt idx="23">
                  <c:v>2.8000000000000012</c:v>
                </c:pt>
                <c:pt idx="24">
                  <c:v>2.9000000000000012</c:v>
                </c:pt>
                <c:pt idx="25">
                  <c:v>3.0000000000000013</c:v>
                </c:pt>
                <c:pt idx="26">
                  <c:v>3.1000000000000014</c:v>
                </c:pt>
                <c:pt idx="27">
                  <c:v>3.2000000000000015</c:v>
                </c:pt>
                <c:pt idx="28">
                  <c:v>3.3000000000000016</c:v>
                </c:pt>
                <c:pt idx="29">
                  <c:v>3.4000000000000017</c:v>
                </c:pt>
                <c:pt idx="30">
                  <c:v>3.5000000000000018</c:v>
                </c:pt>
                <c:pt idx="31">
                  <c:v>3.6000000000000019</c:v>
                </c:pt>
                <c:pt idx="32">
                  <c:v>3.700000000000002</c:v>
                </c:pt>
                <c:pt idx="33">
                  <c:v>3.800000000000002</c:v>
                </c:pt>
                <c:pt idx="34">
                  <c:v>3.9000000000000021</c:v>
                </c:pt>
                <c:pt idx="35">
                  <c:v>4.0000000000000018</c:v>
                </c:pt>
                <c:pt idx="36">
                  <c:v>4.1000000000000014</c:v>
                </c:pt>
                <c:pt idx="37">
                  <c:v>4.2000000000000011</c:v>
                </c:pt>
                <c:pt idx="38">
                  <c:v>4.3000000000000007</c:v>
                </c:pt>
                <c:pt idx="39">
                  <c:v>4.4000000000000004</c:v>
                </c:pt>
                <c:pt idx="40">
                  <c:v>4.5</c:v>
                </c:pt>
                <c:pt idx="41">
                  <c:v>4.5999999999999996</c:v>
                </c:pt>
                <c:pt idx="42">
                  <c:v>4.6999999999999993</c:v>
                </c:pt>
                <c:pt idx="43">
                  <c:v>4.7999999999999989</c:v>
                </c:pt>
                <c:pt idx="44">
                  <c:v>4.8999999999999986</c:v>
                </c:pt>
                <c:pt idx="45">
                  <c:v>4.9999999999999982</c:v>
                </c:pt>
                <c:pt idx="46">
                  <c:v>5.0999999999999979</c:v>
                </c:pt>
                <c:pt idx="47">
                  <c:v>5.1999999999999975</c:v>
                </c:pt>
                <c:pt idx="48">
                  <c:v>5.2999999999999972</c:v>
                </c:pt>
                <c:pt idx="49">
                  <c:v>5.3999999999999968</c:v>
                </c:pt>
                <c:pt idx="50">
                  <c:v>5.4999999999999964</c:v>
                </c:pt>
                <c:pt idx="51">
                  <c:v>5.5999999999999961</c:v>
                </c:pt>
                <c:pt idx="52">
                  <c:v>5.6999999999999957</c:v>
                </c:pt>
                <c:pt idx="53">
                  <c:v>5.7999999999999954</c:v>
                </c:pt>
                <c:pt idx="54">
                  <c:v>5.899999999999995</c:v>
                </c:pt>
                <c:pt idx="55">
                  <c:v>5.9999999999999947</c:v>
                </c:pt>
                <c:pt idx="56">
                  <c:v>6.0999999999999943</c:v>
                </c:pt>
                <c:pt idx="57">
                  <c:v>6.199999999999994</c:v>
                </c:pt>
                <c:pt idx="58">
                  <c:v>6.2999999999999936</c:v>
                </c:pt>
                <c:pt idx="59">
                  <c:v>6.3999999999999932</c:v>
                </c:pt>
                <c:pt idx="60">
                  <c:v>6.4999999999999929</c:v>
                </c:pt>
                <c:pt idx="61">
                  <c:v>6.5999999999999925</c:v>
                </c:pt>
                <c:pt idx="62">
                  <c:v>6.6999999999999922</c:v>
                </c:pt>
                <c:pt idx="63">
                  <c:v>6.7999999999999918</c:v>
                </c:pt>
                <c:pt idx="64">
                  <c:v>6.8999999999999915</c:v>
                </c:pt>
                <c:pt idx="65">
                  <c:v>6.9999999999999911</c:v>
                </c:pt>
                <c:pt idx="66">
                  <c:v>7.0999999999999908</c:v>
                </c:pt>
                <c:pt idx="67">
                  <c:v>7.1999999999999904</c:v>
                </c:pt>
                <c:pt idx="68">
                  <c:v>7.2999999999999901</c:v>
                </c:pt>
                <c:pt idx="69">
                  <c:v>7.3999999999999897</c:v>
                </c:pt>
                <c:pt idx="70">
                  <c:v>7.4999999999999893</c:v>
                </c:pt>
                <c:pt idx="71">
                  <c:v>7.599999999999989</c:v>
                </c:pt>
                <c:pt idx="72">
                  <c:v>7.6999999999999886</c:v>
                </c:pt>
                <c:pt idx="73">
                  <c:v>7.7999999999999883</c:v>
                </c:pt>
                <c:pt idx="74">
                  <c:v>7.8999999999999879</c:v>
                </c:pt>
                <c:pt idx="75">
                  <c:v>7.9999999999999876</c:v>
                </c:pt>
                <c:pt idx="76">
                  <c:v>8.0999999999999872</c:v>
                </c:pt>
                <c:pt idx="77">
                  <c:v>8.1999999999999869</c:v>
                </c:pt>
                <c:pt idx="78">
                  <c:v>8.2999999999999865</c:v>
                </c:pt>
                <c:pt idx="79">
                  <c:v>8.3999999999999861</c:v>
                </c:pt>
                <c:pt idx="80">
                  <c:v>8.4999999999999858</c:v>
                </c:pt>
                <c:pt idx="81">
                  <c:v>8.5999999999999854</c:v>
                </c:pt>
                <c:pt idx="82">
                  <c:v>8.6999999999999851</c:v>
                </c:pt>
                <c:pt idx="83">
                  <c:v>8.7999999999999847</c:v>
                </c:pt>
                <c:pt idx="84">
                  <c:v>8.8999999999999844</c:v>
                </c:pt>
                <c:pt idx="85">
                  <c:v>8.999999999999984</c:v>
                </c:pt>
                <c:pt idx="86">
                  <c:v>9.0999999999999837</c:v>
                </c:pt>
                <c:pt idx="87">
                  <c:v>9.1999999999999833</c:v>
                </c:pt>
                <c:pt idx="88">
                  <c:v>9.2999999999999829</c:v>
                </c:pt>
                <c:pt idx="89">
                  <c:v>9.3999999999999826</c:v>
                </c:pt>
                <c:pt idx="90">
                  <c:v>9.4999999999999822</c:v>
                </c:pt>
                <c:pt idx="91">
                  <c:v>9.5999999999999819</c:v>
                </c:pt>
                <c:pt idx="92">
                  <c:v>9.6999999999999815</c:v>
                </c:pt>
                <c:pt idx="93">
                  <c:v>9.7999999999999812</c:v>
                </c:pt>
                <c:pt idx="94">
                  <c:v>9.8999999999999808</c:v>
                </c:pt>
                <c:pt idx="95">
                  <c:v>9.9999999999999805</c:v>
                </c:pt>
              </c:numCache>
            </c:numRef>
          </c:cat>
          <c:val>
            <c:numRef>
              <c:f>Sheet1!$U$27:$U$122</c:f>
              <c:numCache>
                <c:formatCode>0.00</c:formatCode>
                <c:ptCount val="96"/>
                <c:pt idx="0">
                  <c:v>0.30128600609947614</c:v>
                </c:pt>
                <c:pt idx="1">
                  <c:v>0.19750303012981402</c:v>
                </c:pt>
                <c:pt idx="2">
                  <c:v>0.14223999188271677</c:v>
                </c:pt>
                <c:pt idx="3">
                  <c:v>0.10920733936575493</c:v>
                </c:pt>
                <c:pt idx="4">
                  <c:v>8.7842786243471374E-2</c:v>
                </c:pt>
                <c:pt idx="5">
                  <c:v>7.3206707182806308E-2</c:v>
                </c:pt>
                <c:pt idx="6">
                  <c:v>6.2729633203415153E-2</c:v>
                </c:pt>
                <c:pt idx="7">
                  <c:v>5.4964719404239248E-2</c:v>
                </c:pt>
                <c:pt idx="8">
                  <c:v>4.9045492954115706E-2</c:v>
                </c:pt>
                <c:pt idx="9">
                  <c:v>4.4426784038623511E-2</c:v>
                </c:pt>
                <c:pt idx="10">
                  <c:v>4.0751393661407294E-2</c:v>
                </c:pt>
                <c:pt idx="11">
                  <c:v>3.7777211793154686E-2</c:v>
                </c:pt>
                <c:pt idx="12">
                  <c:v>3.5335340418189823E-2</c:v>
                </c:pt>
                <c:pt idx="13">
                  <c:v>3.3304997630947297E-2</c:v>
                </c:pt>
                <c:pt idx="14">
                  <c:v>3.1597927050676371E-2</c:v>
                </c:pt>
                <c:pt idx="15">
                  <c:v>3.0148405683551899E-2</c:v>
                </c:pt>
                <c:pt idx="16">
                  <c:v>2.8906662835332733E-2</c:v>
                </c:pt>
                <c:pt idx="17">
                  <c:v>2.7834440029792806E-2</c:v>
                </c:pt>
                <c:pt idx="18">
                  <c:v>2.69019305713354E-2</c:v>
                </c:pt>
                <c:pt idx="19">
                  <c:v>2.6085629218898516E-2</c:v>
                </c:pt>
                <c:pt idx="20">
                  <c:v>2.5366794991574484E-2</c:v>
                </c:pt>
                <c:pt idx="21">
                  <c:v>2.4730334947366726E-2</c:v>
                </c:pt>
                <c:pt idx="22">
                  <c:v>2.4163982019055223E-2</c:v>
                </c:pt>
                <c:pt idx="23">
                  <c:v>2.3657681502768348E-2</c:v>
                </c:pt>
                <c:pt idx="24">
                  <c:v>2.3203127741333138E-2</c:v>
                </c:pt>
                <c:pt idx="25">
                  <c:v>2.279341035916958E-2</c:v>
                </c:pt>
                <c:pt idx="26">
                  <c:v>2.2422741382387049E-2</c:v>
                </c:pt>
                <c:pt idx="27">
                  <c:v>2.2086242755294107E-2</c:v>
                </c:pt>
                <c:pt idx="28">
                  <c:v>2.1779779428316545E-2</c:v>
                </c:pt>
                <c:pt idx="29">
                  <c:v>2.149982716735558E-2</c:v>
                </c:pt>
                <c:pt idx="30">
                  <c:v>2.1243367058994159E-2</c:v>
                </c:pt>
                <c:pt idx="31">
                  <c:v>2.1007800715921222E-2</c:v>
                </c:pt>
                <c:pt idx="32">
                  <c:v>2.0790881661668072E-2</c:v>
                </c:pt>
                <c:pt idx="33">
                  <c:v>2.0590659455921069E-2</c:v>
                </c:pt>
                <c:pt idx="34">
                  <c:v>2.040543392330682E-2</c:v>
                </c:pt>
                <c:pt idx="35">
                  <c:v>2.0233717447653756E-2</c:v>
                </c:pt>
                <c:pt idx="36">
                  <c:v>2.0074203745239119E-2</c:v>
                </c:pt>
                <c:pt idx="37">
                  <c:v>1.9925741873492803E-2</c:v>
                </c:pt>
                <c:pt idx="38">
                  <c:v>1.9787314494091737E-2</c:v>
                </c:pt>
                <c:pt idx="39">
                  <c:v>1.9658019611659066E-2</c:v>
                </c:pt>
                <c:pt idx="40">
                  <c:v>1.9537055166228466E-2</c:v>
                </c:pt>
                <c:pt idx="41">
                  <c:v>1.942370598018198E-2</c:v>
                </c:pt>
                <c:pt idx="42">
                  <c:v>1.9317332656639437E-2</c:v>
                </c:pt>
                <c:pt idx="43">
                  <c:v>1.9217362102340676E-2</c:v>
                </c:pt>
                <c:pt idx="44">
                  <c:v>1.9123279408489985E-2</c:v>
                </c:pt>
                <c:pt idx="45">
                  <c:v>1.9034620871291881E-2</c:v>
                </c:pt>
                <c:pt idx="46">
                  <c:v>1.8950967972641546E-2</c:v>
                </c:pt>
                <c:pt idx="47">
                  <c:v>1.8871942172672213E-2</c:v>
                </c:pt>
                <c:pt idx="48">
                  <c:v>1.8797200391170617E-2</c:v>
                </c:pt>
                <c:pt idx="49">
                  <c:v>1.8726431075466985E-2</c:v>
                </c:pt>
                <c:pt idx="50">
                  <c:v>1.8659350769236031E-2</c:v>
                </c:pt>
                <c:pt idx="51">
                  <c:v>1.8595701110454388E-2</c:v>
                </c:pt>
                <c:pt idx="52">
                  <c:v>1.853524619813424E-2</c:v>
                </c:pt>
                <c:pt idx="53">
                  <c:v>1.8477770276856573E-2</c:v>
                </c:pt>
                <c:pt idx="54">
                  <c:v>1.842307569593029E-2</c:v>
                </c:pt>
                <c:pt idx="55">
                  <c:v>1.8370981106500362E-2</c:v>
                </c:pt>
                <c:pt idx="56">
                  <c:v>1.8321319865355082E-2</c:v>
                </c:pt>
                <c:pt idx="57">
                  <c:v>1.82739386187315E-2</c:v>
                </c:pt>
                <c:pt idx="58">
                  <c:v>1.8228696043241906E-2</c:v>
                </c:pt>
                <c:pt idx="59">
                  <c:v>1.8185461724268579E-2</c:v>
                </c:pt>
                <c:pt idx="60">
                  <c:v>1.8144115154900803E-2</c:v>
                </c:pt>
                <c:pt idx="61">
                  <c:v>1.8104544840800676E-2</c:v>
                </c:pt>
                <c:pt idx="62">
                  <c:v>1.8066647498350158E-2</c:v>
                </c:pt>
                <c:pt idx="63">
                  <c:v>1.8030327335108311E-2</c:v>
                </c:pt>
                <c:pt idx="64">
                  <c:v>1.7995495403040462E-2</c:v>
                </c:pt>
                <c:pt idx="65">
                  <c:v>1.7962069016208611E-2</c:v>
                </c:pt>
                <c:pt idx="66">
                  <c:v>1.7929971225666721E-2</c:v>
                </c:pt>
                <c:pt idx="67">
                  <c:v>1.7899130345212046E-2</c:v>
                </c:pt>
                <c:pt idx="68">
                  <c:v>1.7869479522427227E-2</c:v>
                </c:pt>
                <c:pt idx="69">
                  <c:v>1.7840956350124157E-2</c:v>
                </c:pt>
                <c:pt idx="70">
                  <c:v>1.7813502513888153E-2</c:v>
                </c:pt>
                <c:pt idx="71">
                  <c:v>1.7787063471929682E-2</c:v>
                </c:pt>
                <c:pt idx="72">
                  <c:v>1.776158816389448E-2</c:v>
                </c:pt>
                <c:pt idx="73">
                  <c:v>1.7737028745668994E-2</c:v>
                </c:pt>
                <c:pt idx="74">
                  <c:v>1.7713340347555478E-2</c:v>
                </c:pt>
                <c:pt idx="75">
                  <c:v>1.7690480853486252E-2</c:v>
                </c:pt>
                <c:pt idx="76">
                  <c:v>1.7668410699205248E-2</c:v>
                </c:pt>
                <c:pt idx="77">
                  <c:v>1.7647092687572346E-2</c:v>
                </c:pt>
                <c:pt idx="78">
                  <c:v>1.7626491819345346E-2</c:v>
                </c:pt>
                <c:pt idx="79">
                  <c:v>1.7606575137970974E-2</c:v>
                </c:pt>
                <c:pt idx="80">
                  <c:v>1.7587311587071022E-2</c:v>
                </c:pt>
                <c:pt idx="81">
                  <c:v>1.7568671879447391E-2</c:v>
                </c:pt>
                <c:pt idx="82">
                  <c:v>1.7550628376551098E-2</c:v>
                </c:pt>
                <c:pt idx="83">
                  <c:v>1.75331549774679E-2</c:v>
                </c:pt>
                <c:pt idx="84">
                  <c:v>1.751622701656904E-2</c:v>
                </c:pt>
                <c:pt idx="85">
                  <c:v>1.7499821169060095E-2</c:v>
                </c:pt>
                <c:pt idx="86">
                  <c:v>1.748391536373723E-2</c:v>
                </c:pt>
                <c:pt idx="87">
                  <c:v>1.7468488702326958E-2</c:v>
                </c:pt>
                <c:pt idx="88">
                  <c:v>1.7453521384845919E-2</c:v>
                </c:pt>
                <c:pt idx="89">
                  <c:v>1.7438994640471335E-2</c:v>
                </c:pt>
                <c:pt idx="90">
                  <c:v>1.7424890663460091E-2</c:v>
                </c:pt>
                <c:pt idx="91">
                  <c:v>1.7411192553698544E-2</c:v>
                </c:pt>
                <c:pt idx="92">
                  <c:v>1.7397884261503026E-2</c:v>
                </c:pt>
                <c:pt idx="93">
                  <c:v>1.7384950536326153E-2</c:v>
                </c:pt>
                <c:pt idx="94">
                  <c:v>1.7372376879055296E-2</c:v>
                </c:pt>
                <c:pt idx="95">
                  <c:v>1.7360149497617539E-2</c:v>
                </c:pt>
              </c:numCache>
            </c:numRef>
          </c:val>
        </c:ser>
        <c:ser>
          <c:idx val="2"/>
          <c:order val="2"/>
          <c:tx>
            <c:v>1</c:v>
          </c:tx>
          <c:marker>
            <c:symbol val="none"/>
          </c:marker>
          <c:val>
            <c:numRef>
              <c:f>Sheet1!$Z$22</c:f>
              <c:numCache>
                <c:formatCode>General</c:formatCode>
                <c:ptCount val="1"/>
              </c:numCache>
            </c:numRef>
          </c:val>
        </c:ser>
        <c:marker val="1"/>
        <c:axId val="159029504"/>
        <c:axId val="159027968"/>
      </c:lineChart>
      <c:catAx>
        <c:axId val="159011584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hu-HU"/>
                  <a:t>Áttétel</a:t>
                </a:r>
                <a:endParaRPr lang="en-US"/>
              </a:p>
            </c:rich>
          </c:tx>
          <c:layout/>
        </c:title>
        <c:numFmt formatCode="#,##0.00" sourceLinked="0"/>
        <c:majorTickMark val="none"/>
        <c:tickLblPos val="nextTo"/>
        <c:txPr>
          <a:bodyPr/>
          <a:lstStyle/>
          <a:p>
            <a:pPr>
              <a:defRPr lang="en-US"/>
            </a:pPr>
            <a:endParaRPr lang="hu-HU"/>
          </a:p>
        </c:txPr>
        <c:crossAx val="159013504"/>
        <c:crosses val="autoZero"/>
        <c:auto val="1"/>
        <c:lblAlgn val="ctr"/>
        <c:lblOffset val="100"/>
        <c:tickLblSkip val="5"/>
        <c:tickMarkSkip val="5"/>
      </c:catAx>
      <c:valAx>
        <c:axId val="159013504"/>
        <c:scaling>
          <c:orientation val="minMax"/>
          <c:max val="10"/>
          <c:min val="0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hu-HU"/>
                  <a:t>Gyorsulás</a:t>
                </a:r>
              </a:p>
              <a:p>
                <a:pPr>
                  <a:defRPr lang="en-US"/>
                </a:pPr>
                <a:r>
                  <a:rPr lang="hu-HU"/>
                  <a:t>m/sec^2</a:t>
                </a:r>
              </a:p>
            </c:rich>
          </c:tx>
          <c:layout/>
        </c:title>
        <c:numFmt formatCode="0.00" sourceLinked="1"/>
        <c:minorTickMark val="out"/>
        <c:tickLblPos val="nextTo"/>
        <c:txPr>
          <a:bodyPr/>
          <a:lstStyle/>
          <a:p>
            <a:pPr>
              <a:defRPr lang="en-US"/>
            </a:pPr>
            <a:endParaRPr lang="hu-HU"/>
          </a:p>
        </c:txPr>
        <c:crossAx val="159011584"/>
        <c:crossesAt val="1"/>
        <c:crossBetween val="between"/>
        <c:majorUnit val="1"/>
      </c:valAx>
      <c:valAx>
        <c:axId val="159027968"/>
        <c:scaling>
          <c:logBase val="10"/>
          <c:orientation val="minMax"/>
        </c:scaling>
        <c:axPos val="r"/>
        <c:numFmt formatCode="0.00" sourceLinked="1"/>
        <c:tickLblPos val="nextTo"/>
        <c:txPr>
          <a:bodyPr/>
          <a:lstStyle/>
          <a:p>
            <a:pPr>
              <a:defRPr lang="en-US"/>
            </a:pPr>
            <a:endParaRPr lang="hu-HU"/>
          </a:p>
        </c:txPr>
        <c:crossAx val="159029504"/>
        <c:crosses val="max"/>
        <c:crossBetween val="between"/>
      </c:valAx>
      <c:catAx>
        <c:axId val="159029504"/>
        <c:scaling>
          <c:orientation val="minMax"/>
        </c:scaling>
        <c:delete val="1"/>
        <c:axPos val="t"/>
        <c:numFmt formatCode="General" sourceLinked="1"/>
        <c:tickLblPos val="none"/>
        <c:crossAx val="159027968"/>
        <c:crosses val="max"/>
        <c:auto val="1"/>
        <c:lblAlgn val="ctr"/>
        <c:lblOffset val="100"/>
      </c:catAx>
      <c:spPr>
        <a:noFill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86711298020286776"/>
          <c:y val="0.33214213607914467"/>
          <c:w val="0.13203388118047613"/>
          <c:h val="0.36739570877422639"/>
        </c:manualLayout>
      </c:layout>
      <c:txPr>
        <a:bodyPr/>
        <a:lstStyle/>
        <a:p>
          <a:pPr>
            <a:defRPr lang="en-US" b="1"/>
          </a:pPr>
          <a:endParaRPr lang="hu-HU"/>
        </a:p>
      </c:txPr>
    </c:legend>
    <c:plotVisOnly val="1"/>
    <c:dispBlanksAs val="zero"/>
  </c:chart>
  <c:spPr>
    <a:solidFill>
      <a:sysClr val="window" lastClr="FFFFFF"/>
    </a:solidFill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364673</xdr:colOff>
      <xdr:row>0</xdr:row>
      <xdr:rowOff>66675</xdr:rowOff>
    </xdr:from>
    <xdr:to>
      <xdr:col>21</xdr:col>
      <xdr:colOff>250372</xdr:colOff>
      <xdr:row>19</xdr:row>
      <xdr:rowOff>123825</xdr:rowOff>
    </xdr:to>
    <xdr:grpSp>
      <xdr:nvGrpSpPr>
        <xdr:cNvPr id="7" name="Csoportba foglalás 6"/>
        <xdr:cNvGrpSpPr/>
      </xdr:nvGrpSpPr>
      <xdr:grpSpPr>
        <a:xfrm>
          <a:off x="4565198" y="66675"/>
          <a:ext cx="6981824" cy="3714750"/>
          <a:chOff x="4427539" y="66675"/>
          <a:chExt cx="6973886" cy="3708400"/>
        </a:xfrm>
      </xdr:grpSpPr>
      <xdr:graphicFrame macro="">
        <xdr:nvGraphicFramePr>
          <xdr:cNvPr id="2" name="Chart 1"/>
          <xdr:cNvGraphicFramePr/>
        </xdr:nvGraphicFramePr>
        <xdr:xfrm>
          <a:off x="4427539" y="66675"/>
          <a:ext cx="6973886" cy="3708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Egyenes összekötő 3"/>
          <xdr:cNvCxnSpPr/>
        </xdr:nvCxnSpPr>
        <xdr:spPr>
          <a:xfrm rot="16200000" flipH="1">
            <a:off x="4209818" y="1666541"/>
            <a:ext cx="2727572" cy="3970"/>
          </a:xfrm>
          <a:prstGeom prst="line">
            <a:avLst/>
          </a:prstGeom>
          <a:ln w="15875">
            <a:solidFill>
              <a:srgbClr val="FF0000"/>
            </a:solidFill>
          </a:ln>
          <a:effectLst>
            <a:outerShdw blurRad="50800" dist="50800" dir="5400000" algn="ctr" rotWithShape="0">
              <a:schemeClr val="bg1"/>
            </a:outerShdw>
          </a:effectLst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70"/>
  <sheetViews>
    <sheetView tabSelected="1" zoomScaleNormal="100" workbookViewId="0">
      <selection activeCell="B10" sqref="B10"/>
    </sheetView>
  </sheetViews>
  <sheetFormatPr defaultRowHeight="15"/>
  <cols>
    <col min="1" max="1" width="13" customWidth="1"/>
    <col min="2" max="2" width="9.42578125" customWidth="1"/>
    <col min="3" max="3" width="7.42578125" customWidth="1"/>
    <col min="4" max="4" width="1.85546875" customWidth="1"/>
    <col min="5" max="5" width="13.85546875" customWidth="1"/>
    <col min="6" max="6" width="10.140625" customWidth="1"/>
    <col min="7" max="7" width="7.28515625" customWidth="1"/>
    <col min="8" max="8" width="5.7109375" customWidth="1"/>
    <col min="9" max="9" width="10.28515625" customWidth="1"/>
    <col min="10" max="10" width="7.42578125" customWidth="1"/>
    <col min="11" max="11" width="10.5703125" customWidth="1"/>
    <col min="12" max="12" width="7.5703125" customWidth="1"/>
    <col min="13" max="13" width="5.140625" customWidth="1"/>
    <col min="14" max="14" width="5.42578125" customWidth="1"/>
    <col min="15" max="15" width="9.5703125" customWidth="1"/>
    <col min="16" max="16" width="7.85546875" customWidth="1"/>
    <col min="17" max="17" width="6.7109375" customWidth="1"/>
    <col min="18" max="18" width="7.85546875" customWidth="1"/>
    <col min="19" max="19" width="6" customWidth="1"/>
    <col min="21" max="21" width="7.140625" customWidth="1"/>
    <col min="22" max="22" width="4.7109375" customWidth="1"/>
    <col min="23" max="23" width="5.5703125" customWidth="1"/>
  </cols>
  <sheetData>
    <row r="1" spans="1:11" ht="15.75" thickBot="1">
      <c r="A1" s="34" t="s">
        <v>14</v>
      </c>
      <c r="B1" s="35"/>
      <c r="C1" s="35"/>
      <c r="H1" s="4"/>
      <c r="I1" s="4"/>
      <c r="J1" s="4"/>
    </row>
    <row r="2" spans="1:11">
      <c r="A2" s="1" t="s">
        <v>1</v>
      </c>
      <c r="B2" s="20">
        <v>2.8E-5</v>
      </c>
      <c r="C2" s="1" t="s">
        <v>7</v>
      </c>
      <c r="E2" s="4" t="s">
        <v>21</v>
      </c>
      <c r="F2" s="9">
        <f>2*PI()*B3*(1/60)*B4</f>
        <v>408.40704496667314</v>
      </c>
      <c r="G2" s="4" t="s">
        <v>11</v>
      </c>
      <c r="H2" s="4"/>
    </row>
    <row r="3" spans="1:11">
      <c r="A3" s="1" t="s">
        <v>2</v>
      </c>
      <c r="B3" s="5">
        <v>3000</v>
      </c>
      <c r="C3" s="1" t="s">
        <v>6</v>
      </c>
      <c r="E3" s="11" t="s">
        <v>28</v>
      </c>
      <c r="F3" s="12">
        <v>2.8E-5</v>
      </c>
      <c r="G3" s="13" t="s">
        <v>7</v>
      </c>
      <c r="H3" s="4"/>
      <c r="I3" s="4"/>
      <c r="J3" s="4"/>
    </row>
    <row r="4" spans="1:11">
      <c r="A4" s="1" t="s">
        <v>3</v>
      </c>
      <c r="B4" s="5">
        <v>1.3</v>
      </c>
      <c r="C4" s="1" t="s">
        <v>0</v>
      </c>
      <c r="E4" s="14" t="s">
        <v>29</v>
      </c>
      <c r="F4" s="15">
        <v>8.7000000000000001E-5</v>
      </c>
      <c r="G4" s="16" t="s">
        <v>7</v>
      </c>
      <c r="H4" s="4"/>
      <c r="I4" s="4"/>
      <c r="J4" s="4"/>
    </row>
    <row r="5" spans="1:11">
      <c r="A5" s="2"/>
      <c r="B5" s="19"/>
      <c r="C5" s="1"/>
      <c r="E5" s="4"/>
      <c r="F5" s="4"/>
      <c r="G5" s="4"/>
      <c r="H5" s="4"/>
      <c r="I5" s="7"/>
      <c r="J5" s="7"/>
      <c r="K5" s="27"/>
    </row>
    <row r="6" spans="1:11" ht="15.75" thickBot="1">
      <c r="A6" s="31" t="s">
        <v>15</v>
      </c>
      <c r="B6" s="32"/>
      <c r="C6" s="33"/>
      <c r="E6" s="4"/>
      <c r="F6" s="4"/>
      <c r="G6" s="4"/>
      <c r="H6" s="4"/>
      <c r="I6" s="27"/>
      <c r="J6" s="27"/>
      <c r="K6" s="27"/>
    </row>
    <row r="7" spans="1:11">
      <c r="A7" s="1" t="s">
        <v>4</v>
      </c>
      <c r="B7" s="5">
        <v>19</v>
      </c>
      <c r="C7" s="1" t="s">
        <v>8</v>
      </c>
      <c r="E7" s="4" t="s">
        <v>33</v>
      </c>
      <c r="F7" s="8">
        <f>B7^2*PI()*0.25*B9*7.8*10^-6</f>
        <v>2.8749813930428947</v>
      </c>
      <c r="G7" s="4" t="s">
        <v>9</v>
      </c>
      <c r="H7" s="4"/>
    </row>
    <row r="8" spans="1:11">
      <c r="A8" s="1" t="s">
        <v>20</v>
      </c>
      <c r="B8" s="5">
        <v>5</v>
      </c>
      <c r="C8" s="1" t="s">
        <v>8</v>
      </c>
      <c r="E8" s="4" t="s">
        <v>39</v>
      </c>
      <c r="F8" s="3">
        <f>(1/2)*F7*(B7*0.5*0.001)^2</f>
        <v>1.2973353536106062E-4</v>
      </c>
      <c r="G8" s="4" t="s">
        <v>7</v>
      </c>
      <c r="H8" s="4"/>
    </row>
    <row r="9" spans="1:11">
      <c r="A9" s="1" t="s">
        <v>5</v>
      </c>
      <c r="B9" s="5">
        <v>1300</v>
      </c>
      <c r="C9" s="1" t="s">
        <v>8</v>
      </c>
      <c r="E9" s="4"/>
      <c r="F9" s="4"/>
      <c r="G9" s="4"/>
      <c r="H9" s="4"/>
      <c r="I9" s="4"/>
      <c r="J9" s="4"/>
    </row>
    <row r="10" spans="1:11">
      <c r="A10" s="47" t="s">
        <v>43</v>
      </c>
      <c r="B10" s="5">
        <v>95</v>
      </c>
      <c r="C10" s="2" t="s">
        <v>19</v>
      </c>
      <c r="H10" s="4"/>
      <c r="I10" s="4"/>
      <c r="J10" s="4"/>
    </row>
    <row r="11" spans="1:11">
      <c r="A11" s="1"/>
      <c r="B11" s="19"/>
      <c r="C11" s="1"/>
      <c r="H11" s="4"/>
      <c r="I11" s="4"/>
      <c r="J11" s="4"/>
    </row>
    <row r="12" spans="1:11" ht="15.75" thickBot="1">
      <c r="A12" s="28" t="s">
        <v>53</v>
      </c>
      <c r="B12" s="29"/>
      <c r="C12" s="30"/>
      <c r="E12" s="36" t="s">
        <v>16</v>
      </c>
      <c r="F12" s="37"/>
      <c r="G12" s="38"/>
    </row>
    <row r="13" spans="1:11">
      <c r="A13" s="21" t="s">
        <v>52</v>
      </c>
      <c r="B13" s="19"/>
      <c r="C13" s="1"/>
      <c r="E13" s="1" t="s">
        <v>25</v>
      </c>
      <c r="F13" s="5">
        <v>75</v>
      </c>
      <c r="G13" s="1" t="s">
        <v>9</v>
      </c>
    </row>
    <row r="14" spans="1:11">
      <c r="A14" s="22" t="s">
        <v>24</v>
      </c>
      <c r="B14" s="5">
        <v>2700</v>
      </c>
      <c r="C14" s="1" t="s">
        <v>12</v>
      </c>
      <c r="E14" s="1"/>
      <c r="F14" s="19"/>
      <c r="G14" s="1"/>
      <c r="H14" s="4"/>
    </row>
    <row r="15" spans="1:11">
      <c r="A15" s="1" t="s">
        <v>4</v>
      </c>
      <c r="B15" s="5">
        <v>40</v>
      </c>
      <c r="C15" s="1" t="s">
        <v>8</v>
      </c>
      <c r="E15" s="2" t="s">
        <v>41</v>
      </c>
      <c r="F15" s="2">
        <f>F13*(((B8*0.001)/(2*3.1415))^2)</f>
        <v>4.7497106412947846E-5</v>
      </c>
      <c r="G15" t="s">
        <v>7</v>
      </c>
      <c r="H15" s="4"/>
    </row>
    <row r="16" spans="1:11">
      <c r="A16" s="1" t="s">
        <v>26</v>
      </c>
      <c r="B16" s="5">
        <v>60</v>
      </c>
      <c r="C16" s="1" t="s">
        <v>8</v>
      </c>
      <c r="H16" s="4"/>
    </row>
    <row r="17" spans="1:24" ht="15.75" thickBot="1">
      <c r="A17" s="23" t="s">
        <v>32</v>
      </c>
      <c r="B17" s="19"/>
      <c r="C17" s="1"/>
      <c r="E17" s="39" t="s">
        <v>17</v>
      </c>
      <c r="F17" s="40"/>
      <c r="G17" s="41"/>
      <c r="H17" s="4"/>
    </row>
    <row r="18" spans="1:24">
      <c r="A18" s="2" t="s">
        <v>24</v>
      </c>
      <c r="B18" s="5">
        <v>0</v>
      </c>
      <c r="C18" s="1" t="s">
        <v>12</v>
      </c>
      <c r="E18" s="1" t="s">
        <v>48</v>
      </c>
      <c r="F18" s="5">
        <v>0.1</v>
      </c>
      <c r="G18" s="1" t="s">
        <v>0</v>
      </c>
    </row>
    <row r="19" spans="1:24">
      <c r="A19" s="1" t="s">
        <v>26</v>
      </c>
      <c r="B19" s="5">
        <v>20</v>
      </c>
      <c r="C19" s="1" t="s">
        <v>8</v>
      </c>
      <c r="E19" s="1" t="s">
        <v>47</v>
      </c>
      <c r="F19" s="5">
        <v>100</v>
      </c>
      <c r="G19" s="1" t="s">
        <v>10</v>
      </c>
    </row>
    <row r="20" spans="1:24" ht="15.75" thickBot="1">
      <c r="H20" s="4"/>
    </row>
    <row r="21" spans="1:24">
      <c r="A21" t="s">
        <v>51</v>
      </c>
      <c r="B21" s="73">
        <v>100</v>
      </c>
      <c r="C21" t="s">
        <v>19</v>
      </c>
      <c r="H21" s="4"/>
      <c r="I21" s="48"/>
      <c r="J21" s="49"/>
      <c r="K21" s="50"/>
      <c r="L21" s="50"/>
      <c r="M21" s="50"/>
      <c r="N21" s="50"/>
      <c r="O21" s="50"/>
      <c r="P21" s="50"/>
      <c r="Q21" s="50"/>
      <c r="R21" s="51"/>
    </row>
    <row r="22" spans="1:24">
      <c r="I22" s="52"/>
      <c r="J22" s="21" t="s">
        <v>42</v>
      </c>
      <c r="K22" s="21"/>
      <c r="L22" s="21" t="s">
        <v>44</v>
      </c>
      <c r="M22" s="60"/>
      <c r="N22" s="21" t="s">
        <v>46</v>
      </c>
      <c r="O22" s="60"/>
      <c r="P22" s="21" t="s">
        <v>35</v>
      </c>
      <c r="Q22" s="1"/>
      <c r="R22" s="53"/>
    </row>
    <row r="23" spans="1:24">
      <c r="A23" s="4" t="s">
        <v>31</v>
      </c>
      <c r="B23" s="8">
        <f>(B15*0.001)^2*PI()*0.25*B16*0.001*B14</f>
        <v>0.20357520395261858</v>
      </c>
      <c r="C23" s="4" t="s">
        <v>9</v>
      </c>
      <c r="I23" s="52"/>
      <c r="J23" s="42">
        <f>MAX(Q27:Q122)</f>
        <v>4.1702116429467049</v>
      </c>
      <c r="K23" s="1" t="s">
        <v>22</v>
      </c>
      <c r="L23" s="2">
        <f>SUM(A27:A122)</f>
        <v>1.8000000000000005</v>
      </c>
      <c r="N23" s="45">
        <f>SUM(N27:N122)</f>
        <v>4.4077091483168562</v>
      </c>
      <c r="P23" s="10">
        <f>SUM(W27:W122)</f>
        <v>8.3333333333333304</v>
      </c>
      <c r="Q23" s="1" t="s">
        <v>38</v>
      </c>
      <c r="R23" s="53"/>
    </row>
    <row r="24" spans="1:24" ht="15.75" thickBot="1">
      <c r="A24" s="4" t="s">
        <v>40</v>
      </c>
      <c r="B24" s="3">
        <f>(1/2)*B23*(B15*0.5*0.001)^2</f>
        <v>4.0715040790523715E-5</v>
      </c>
      <c r="C24" s="4" t="s">
        <v>7</v>
      </c>
      <c r="I24" s="54"/>
      <c r="J24" s="55"/>
      <c r="K24" s="55"/>
      <c r="L24" s="55"/>
      <c r="M24" s="55"/>
      <c r="N24" s="55"/>
      <c r="O24" s="55"/>
      <c r="P24" s="55"/>
      <c r="Q24" s="55"/>
      <c r="R24" s="56"/>
    </row>
    <row r="26" spans="1:24">
      <c r="B26" s="60" t="s">
        <v>45</v>
      </c>
      <c r="C26" s="60"/>
      <c r="D26" s="60"/>
      <c r="E26" s="61" t="s">
        <v>34</v>
      </c>
      <c r="F26" s="60"/>
      <c r="G26" s="62" t="s">
        <v>30</v>
      </c>
      <c r="H26" s="60"/>
      <c r="I26" s="62" t="s">
        <v>49</v>
      </c>
      <c r="J26" s="60"/>
      <c r="K26" s="62" t="s">
        <v>50</v>
      </c>
      <c r="L26" s="60"/>
      <c r="M26" s="61" t="s">
        <v>46</v>
      </c>
      <c r="N26" s="60"/>
      <c r="O26" s="63" t="s">
        <v>27</v>
      </c>
      <c r="P26" s="60"/>
      <c r="Q26" s="62" t="s">
        <v>23</v>
      </c>
      <c r="R26" s="60"/>
      <c r="S26" s="61" t="s">
        <v>35</v>
      </c>
      <c r="T26" s="60"/>
      <c r="U26" s="61" t="s">
        <v>36</v>
      </c>
      <c r="V26" s="60"/>
      <c r="W26" s="60"/>
    </row>
    <row r="27" spans="1:24">
      <c r="A27" s="58" t="str">
        <f t="shared" ref="A27:A58" si="0">IF(Q27=$J$23,B27,"")</f>
        <v/>
      </c>
      <c r="B27" s="6">
        <v>0.5</v>
      </c>
      <c r="C27" s="18" t="s">
        <v>13</v>
      </c>
      <c r="D27" s="1"/>
      <c r="E27" s="57">
        <f>B27*$B$15</f>
        <v>20</v>
      </c>
      <c r="F27" s="1" t="s">
        <v>8</v>
      </c>
      <c r="G27" s="26">
        <f>((E27*0.001)^2)*3.1415*0.25*$B$19*0.001*$B$18</f>
        <v>0</v>
      </c>
      <c r="H27" s="4" t="s">
        <v>9</v>
      </c>
      <c r="I27" s="25">
        <f>(1/2)*G27*((E27*0.5*0.001)^2)</f>
        <v>0</v>
      </c>
      <c r="J27" s="19" t="s">
        <v>7</v>
      </c>
      <c r="K27" s="25">
        <f>$B$2+$B$24+((1/B27)^2)*(I27+$F$8+$F$15)</f>
        <v>7.7763760788655757E-4</v>
      </c>
      <c r="L27" s="19" t="s">
        <v>7</v>
      </c>
      <c r="M27" s="24">
        <f>K27/$B$2</f>
        <v>27.772771710234199</v>
      </c>
      <c r="N27" s="58" t="str">
        <f t="shared" ref="N27:N58" si="1">IF(B27=A27,M27,"")</f>
        <v/>
      </c>
      <c r="O27" s="24">
        <f>($B$4*($B$21/100)-($F$18/B27)-(((1-($B$10/100))*$B$4*($B$21/100))/B27)-($F$19*(($B$8*0.001)/(2*3.1415))*(1/B27)))/K27</f>
        <v>1042.6969512028265</v>
      </c>
      <c r="P27" s="19" t="s">
        <v>18</v>
      </c>
      <c r="Q27" s="26">
        <f t="shared" ref="Q27:Q58" si="2">(1/B27)*(($B$8*0.001)/(2*3.1415))*O27</f>
        <v>1.6595526837542998</v>
      </c>
      <c r="R27" s="19" t="s">
        <v>22</v>
      </c>
      <c r="S27" s="26">
        <f t="shared" ref="S27:S58" si="3">($B$3*$B$8*0.001)/B27</f>
        <v>30</v>
      </c>
      <c r="T27" t="s">
        <v>38</v>
      </c>
      <c r="U27" s="26">
        <f t="shared" ref="U27:U58" si="4">S27*(1/60)*(1/Q27)</f>
        <v>0.30128600609947614</v>
      </c>
      <c r="V27" t="s">
        <v>37</v>
      </c>
      <c r="W27" s="58" t="str">
        <f t="shared" ref="W27:W58" si="5">IF($J$23=Q27,S27,"")</f>
        <v/>
      </c>
      <c r="X27" s="10"/>
    </row>
    <row r="28" spans="1:24">
      <c r="A28" s="58" t="str">
        <f t="shared" si="0"/>
        <v/>
      </c>
      <c r="B28" s="17">
        <f>B27+0.1</f>
        <v>0.6</v>
      </c>
      <c r="C28" s="18" t="s">
        <v>13</v>
      </c>
      <c r="D28" s="1"/>
      <c r="E28" s="57">
        <f t="shared" ref="E28" si="6">B28*$B$15</f>
        <v>24</v>
      </c>
      <c r="F28" s="1" t="s">
        <v>8</v>
      </c>
      <c r="G28" s="26">
        <f t="shared" ref="G28:G59" si="7">(E28*0.001)^2*PI()*0.25*$B$19*0.001*$B$18</f>
        <v>0</v>
      </c>
      <c r="H28" s="4" t="s">
        <v>9</v>
      </c>
      <c r="I28" s="25">
        <f t="shared" ref="I28:I59" si="8">(1/2)*G28*(E28*0.5*0.001)^2</f>
        <v>0</v>
      </c>
      <c r="J28" s="19" t="s">
        <v>7</v>
      </c>
      <c r="K28" s="25">
        <f t="shared" ref="K28:K91" si="9">$B$2+$B$24+((1/B28)^2)*(I28+$F$8+$F$15)</f>
        <v>5.6102237905165844E-4</v>
      </c>
      <c r="L28" s="19" t="s">
        <v>7</v>
      </c>
      <c r="M28" s="24">
        <f t="shared" ref="M28:M91" si="10">K28/$B$2</f>
        <v>20.03651353755923</v>
      </c>
      <c r="N28" s="58" t="str">
        <f t="shared" si="1"/>
        <v/>
      </c>
      <c r="O28" s="24">
        <f t="shared" ref="O28:O91" si="11">($B$4*($B$21/100)-($F$18/B28)-(((1-($B$10/100))*$B$4*($B$21/100))/B28)-($F$19*(($B$8*0.001)/(2*3.1415))*(1/B28)))/K28</f>
        <v>1590.6085075936139</v>
      </c>
      <c r="P28" s="19" t="s">
        <v>18</v>
      </c>
      <c r="Q28" s="26">
        <f t="shared" si="2"/>
        <v>2.1096722738522122</v>
      </c>
      <c r="R28" s="19" t="s">
        <v>22</v>
      </c>
      <c r="S28" s="26">
        <f t="shared" si="3"/>
        <v>25</v>
      </c>
      <c r="T28" t="s">
        <v>38</v>
      </c>
      <c r="U28" s="26">
        <f t="shared" si="4"/>
        <v>0.19750303012981402</v>
      </c>
      <c r="V28" t="s">
        <v>37</v>
      </c>
      <c r="W28" s="58" t="str">
        <f t="shared" si="5"/>
        <v/>
      </c>
      <c r="X28" s="10"/>
    </row>
    <row r="29" spans="1:24">
      <c r="A29" s="58" t="str">
        <f t="shared" si="0"/>
        <v/>
      </c>
      <c r="B29" s="17">
        <f t="shared" ref="B29:B38" si="12">B28+0.1</f>
        <v>0.7</v>
      </c>
      <c r="C29" s="18" t="s">
        <v>13</v>
      </c>
      <c r="D29" s="1"/>
      <c r="E29" s="57">
        <f t="shared" ref="E29:E38" si="13">B29*$B$15</f>
        <v>28</v>
      </c>
      <c r="F29" s="1" t="s">
        <v>8</v>
      </c>
      <c r="G29" s="26">
        <f t="shared" si="7"/>
        <v>0</v>
      </c>
      <c r="H29" s="4" t="s">
        <v>9</v>
      </c>
      <c r="I29" s="25">
        <f t="shared" si="8"/>
        <v>0</v>
      </c>
      <c r="J29" s="19" t="s">
        <v>7</v>
      </c>
      <c r="K29" s="25">
        <f t="shared" si="9"/>
        <v>4.3041022808441853E-4</v>
      </c>
      <c r="L29" s="19" t="s">
        <v>7</v>
      </c>
      <c r="M29" s="24">
        <f t="shared" si="10"/>
        <v>15.371793860157805</v>
      </c>
      <c r="N29" s="58" t="str">
        <f t="shared" si="1"/>
        <v/>
      </c>
      <c r="O29" s="24">
        <f t="shared" si="11"/>
        <v>2208.5912396496105</v>
      </c>
      <c r="P29" s="19" t="s">
        <v>18</v>
      </c>
      <c r="Q29" s="26">
        <f t="shared" si="2"/>
        <v>2.5108470017162077</v>
      </c>
      <c r="R29" s="19" t="s">
        <v>22</v>
      </c>
      <c r="S29" s="26">
        <f t="shared" si="3"/>
        <v>21.428571428571431</v>
      </c>
      <c r="T29" t="s">
        <v>38</v>
      </c>
      <c r="U29" s="26">
        <f t="shared" si="4"/>
        <v>0.14223999188271677</v>
      </c>
      <c r="V29" t="s">
        <v>37</v>
      </c>
      <c r="W29" s="58" t="str">
        <f t="shared" si="5"/>
        <v/>
      </c>
      <c r="X29" s="10"/>
    </row>
    <row r="30" spans="1:24">
      <c r="A30" s="58" t="str">
        <f t="shared" si="0"/>
        <v/>
      </c>
      <c r="B30" s="17">
        <f t="shared" si="12"/>
        <v>0.79999999999999993</v>
      </c>
      <c r="C30" s="18" t="s">
        <v>13</v>
      </c>
      <c r="D30" s="1"/>
      <c r="E30" s="57">
        <f t="shared" si="13"/>
        <v>31.999999999999996</v>
      </c>
      <c r="F30" s="1" t="s">
        <v>8</v>
      </c>
      <c r="G30" s="26">
        <f t="shared" si="7"/>
        <v>0</v>
      </c>
      <c r="H30" s="4" t="s">
        <v>9</v>
      </c>
      <c r="I30" s="25">
        <f t="shared" si="8"/>
        <v>0</v>
      </c>
      <c r="J30" s="19" t="s">
        <v>7</v>
      </c>
      <c r="K30" s="25">
        <f t="shared" si="9"/>
        <v>3.4563791856241188E-4</v>
      </c>
      <c r="L30" s="19" t="s">
        <v>7</v>
      </c>
      <c r="M30" s="24">
        <f t="shared" si="10"/>
        <v>12.344211377228996</v>
      </c>
      <c r="N30" s="58" t="str">
        <f t="shared" si="1"/>
        <v/>
      </c>
      <c r="O30" s="24">
        <f t="shared" si="11"/>
        <v>2876.6381620914271</v>
      </c>
      <c r="P30" s="19" t="s">
        <v>18</v>
      </c>
      <c r="Q30" s="26">
        <f t="shared" si="2"/>
        <v>2.8615292874536715</v>
      </c>
      <c r="R30" s="19" t="s">
        <v>22</v>
      </c>
      <c r="S30" s="26">
        <f t="shared" si="3"/>
        <v>18.75</v>
      </c>
      <c r="T30" t="s">
        <v>38</v>
      </c>
      <c r="U30" s="26">
        <f t="shared" si="4"/>
        <v>0.10920733936575493</v>
      </c>
      <c r="V30" t="s">
        <v>37</v>
      </c>
      <c r="W30" s="58" t="str">
        <f t="shared" si="5"/>
        <v/>
      </c>
      <c r="X30" s="10"/>
    </row>
    <row r="31" spans="1:24" ht="15.75" thickBot="1">
      <c r="A31" s="58" t="str">
        <f t="shared" si="0"/>
        <v/>
      </c>
      <c r="B31" s="17">
        <f t="shared" si="12"/>
        <v>0.89999999999999991</v>
      </c>
      <c r="C31" s="18" t="s">
        <v>13</v>
      </c>
      <c r="D31" s="1"/>
      <c r="E31" s="57">
        <f t="shared" si="13"/>
        <v>36</v>
      </c>
      <c r="F31" s="1" t="s">
        <v>8</v>
      </c>
      <c r="G31" s="26">
        <f t="shared" si="7"/>
        <v>0</v>
      </c>
      <c r="H31" s="4" t="s">
        <v>9</v>
      </c>
      <c r="I31" s="25">
        <f t="shared" si="8"/>
        <v>0</v>
      </c>
      <c r="J31" s="19" t="s">
        <v>7</v>
      </c>
      <c r="K31" s="25">
        <f t="shared" si="9"/>
        <v>2.8751830223991691E-4</v>
      </c>
      <c r="L31" s="19" t="s">
        <v>7</v>
      </c>
      <c r="M31" s="24">
        <f t="shared" si="10"/>
        <v>10.268510794282747</v>
      </c>
      <c r="N31" s="58" t="str">
        <f t="shared" si="1"/>
        <v/>
      </c>
      <c r="O31" s="24">
        <f t="shared" si="11"/>
        <v>3576.275451114213</v>
      </c>
      <c r="P31" s="19" t="s">
        <v>18</v>
      </c>
      <c r="Q31" s="26">
        <f t="shared" si="2"/>
        <v>3.1622150168127514</v>
      </c>
      <c r="R31" s="19" t="s">
        <v>22</v>
      </c>
      <c r="S31" s="26">
        <f t="shared" si="3"/>
        <v>16.666666666666668</v>
      </c>
      <c r="T31" t="s">
        <v>38</v>
      </c>
      <c r="U31" s="26">
        <f t="shared" si="4"/>
        <v>8.7842786243471374E-2</v>
      </c>
      <c r="V31" t="s">
        <v>37</v>
      </c>
      <c r="W31" s="58" t="str">
        <f t="shared" si="5"/>
        <v/>
      </c>
      <c r="X31" s="10"/>
    </row>
    <row r="32" spans="1:24" ht="15.75" thickBot="1">
      <c r="A32" s="74" t="str">
        <f t="shared" si="0"/>
        <v/>
      </c>
      <c r="B32" s="64">
        <f t="shared" si="12"/>
        <v>0.99999999999999989</v>
      </c>
      <c r="C32" s="65" t="s">
        <v>13</v>
      </c>
      <c r="D32" s="66"/>
      <c r="E32" s="67">
        <f t="shared" si="13"/>
        <v>39.999999999999993</v>
      </c>
      <c r="F32" s="66" t="s">
        <v>8</v>
      </c>
      <c r="G32" s="68">
        <f t="shared" si="7"/>
        <v>0</v>
      </c>
      <c r="H32" s="64" t="s">
        <v>9</v>
      </c>
      <c r="I32" s="69">
        <f t="shared" si="8"/>
        <v>0</v>
      </c>
      <c r="J32" s="70" t="s">
        <v>7</v>
      </c>
      <c r="K32" s="69">
        <f t="shared" si="9"/>
        <v>2.4594568256453215E-4</v>
      </c>
      <c r="L32" s="70" t="s">
        <v>7</v>
      </c>
      <c r="M32" s="71">
        <f t="shared" si="10"/>
        <v>8.7837743773047201</v>
      </c>
      <c r="N32" s="72" t="str">
        <f t="shared" si="1"/>
        <v/>
      </c>
      <c r="O32" s="71">
        <f t="shared" si="11"/>
        <v>4291.2734650874017</v>
      </c>
      <c r="P32" s="70" t="s">
        <v>18</v>
      </c>
      <c r="Q32" s="75">
        <f t="shared" si="2"/>
        <v>3.414987637344741</v>
      </c>
      <c r="R32" s="76" t="s">
        <v>22</v>
      </c>
      <c r="S32" s="77">
        <f t="shared" si="3"/>
        <v>15.000000000000002</v>
      </c>
      <c r="T32" s="78" t="s">
        <v>38</v>
      </c>
      <c r="U32" s="77">
        <f t="shared" si="4"/>
        <v>7.3206707182806308E-2</v>
      </c>
      <c r="V32" s="79" t="s">
        <v>37</v>
      </c>
      <c r="W32" s="58" t="str">
        <f t="shared" si="5"/>
        <v/>
      </c>
      <c r="X32" s="10"/>
    </row>
    <row r="33" spans="1:24">
      <c r="A33" s="58" t="str">
        <f t="shared" si="0"/>
        <v/>
      </c>
      <c r="B33" s="17">
        <f t="shared" si="12"/>
        <v>1.0999999999999999</v>
      </c>
      <c r="C33" s="18" t="s">
        <v>13</v>
      </c>
      <c r="D33" s="1"/>
      <c r="E33" s="57">
        <f t="shared" si="13"/>
        <v>43.999999999999993</v>
      </c>
      <c r="F33" s="1" t="s">
        <v>8</v>
      </c>
      <c r="G33" s="26">
        <f t="shared" si="7"/>
        <v>0</v>
      </c>
      <c r="H33" s="4" t="s">
        <v>9</v>
      </c>
      <c r="I33" s="25">
        <f t="shared" si="8"/>
        <v>0</v>
      </c>
      <c r="J33" s="19" t="s">
        <v>7</v>
      </c>
      <c r="K33" s="25">
        <f t="shared" si="9"/>
        <v>2.1518664556243155E-4</v>
      </c>
      <c r="L33" s="19" t="s">
        <v>7</v>
      </c>
      <c r="M33" s="24">
        <f t="shared" si="10"/>
        <v>7.6852373415154123</v>
      </c>
      <c r="N33" s="58" t="str">
        <f t="shared" si="1"/>
        <v/>
      </c>
      <c r="O33" s="24">
        <f t="shared" si="11"/>
        <v>5007.9999508573073</v>
      </c>
      <c r="P33" s="19" t="s">
        <v>18</v>
      </c>
      <c r="Q33" s="26">
        <f t="shared" si="2"/>
        <v>3.6230520675251459</v>
      </c>
      <c r="R33" s="19" t="s">
        <v>22</v>
      </c>
      <c r="S33" s="26">
        <f t="shared" si="3"/>
        <v>13.636363636363638</v>
      </c>
      <c r="T33" t="s">
        <v>38</v>
      </c>
      <c r="U33" s="26">
        <f t="shared" si="4"/>
        <v>6.2729633203415153E-2</v>
      </c>
      <c r="V33" t="s">
        <v>37</v>
      </c>
      <c r="W33" s="58" t="str">
        <f t="shared" si="5"/>
        <v/>
      </c>
      <c r="X33" s="10"/>
    </row>
    <row r="34" spans="1:24">
      <c r="A34" s="58" t="str">
        <f t="shared" si="0"/>
        <v/>
      </c>
      <c r="B34" s="17">
        <f t="shared" si="12"/>
        <v>1.2</v>
      </c>
      <c r="C34" s="18" t="s">
        <v>13</v>
      </c>
      <c r="D34" s="1"/>
      <c r="E34" s="57">
        <f t="shared" si="13"/>
        <v>48</v>
      </c>
      <c r="F34" s="1" t="s">
        <v>8</v>
      </c>
      <c r="G34" s="26">
        <f t="shared" si="7"/>
        <v>0</v>
      </c>
      <c r="H34" s="4" t="s">
        <v>9</v>
      </c>
      <c r="I34" s="25">
        <f t="shared" si="8"/>
        <v>0</v>
      </c>
      <c r="J34" s="19" t="s">
        <v>7</v>
      </c>
      <c r="K34" s="25">
        <f t="shared" si="9"/>
        <v>1.9179187535580739E-4</v>
      </c>
      <c r="L34" s="19" t="s">
        <v>7</v>
      </c>
      <c r="M34" s="24">
        <f t="shared" si="10"/>
        <v>6.8497098341359788</v>
      </c>
      <c r="N34" s="59" t="str">
        <f t="shared" si="1"/>
        <v/>
      </c>
      <c r="O34" s="24">
        <f t="shared" si="11"/>
        <v>5715.4844672193603</v>
      </c>
      <c r="P34" s="19" t="s">
        <v>18</v>
      </c>
      <c r="Q34" s="26">
        <f t="shared" si="2"/>
        <v>3.790310140603852</v>
      </c>
      <c r="R34" s="19" t="s">
        <v>22</v>
      </c>
      <c r="S34" s="26">
        <f t="shared" si="3"/>
        <v>12.5</v>
      </c>
      <c r="T34" t="s">
        <v>38</v>
      </c>
      <c r="U34" s="26">
        <f t="shared" si="4"/>
        <v>5.4964719404239248E-2</v>
      </c>
      <c r="V34" t="s">
        <v>37</v>
      </c>
      <c r="W34" s="58" t="str">
        <f t="shared" si="5"/>
        <v/>
      </c>
      <c r="X34" s="10"/>
    </row>
    <row r="35" spans="1:24">
      <c r="A35" s="58" t="str">
        <f t="shared" si="0"/>
        <v/>
      </c>
      <c r="B35" s="17">
        <f t="shared" si="12"/>
        <v>1.3</v>
      </c>
      <c r="C35" s="18" t="s">
        <v>13</v>
      </c>
      <c r="D35" s="1"/>
      <c r="E35" s="57">
        <f t="shared" si="13"/>
        <v>52</v>
      </c>
      <c r="F35" s="1" t="s">
        <v>8</v>
      </c>
      <c r="G35" s="26">
        <f t="shared" si="7"/>
        <v>0</v>
      </c>
      <c r="H35" s="4" t="s">
        <v>9</v>
      </c>
      <c r="I35" s="25">
        <f t="shared" si="8"/>
        <v>0</v>
      </c>
      <c r="J35" s="19" t="s">
        <v>7</v>
      </c>
      <c r="K35" s="25">
        <f t="shared" si="9"/>
        <v>1.735852430236648E-4</v>
      </c>
      <c r="L35" s="19" t="s">
        <v>7</v>
      </c>
      <c r="M35" s="24">
        <f t="shared" si="10"/>
        <v>6.1994729651308855</v>
      </c>
      <c r="N35" s="58" t="str">
        <f t="shared" si="1"/>
        <v/>
      </c>
      <c r="O35" s="24">
        <f t="shared" si="11"/>
        <v>6405.2776530129213</v>
      </c>
      <c r="P35" s="19" t="s">
        <v>18</v>
      </c>
      <c r="Q35" s="26">
        <f t="shared" si="2"/>
        <v>3.9210064110805232</v>
      </c>
      <c r="R35" s="19" t="s">
        <v>22</v>
      </c>
      <c r="S35" s="26">
        <f t="shared" si="3"/>
        <v>11.538461538461538</v>
      </c>
      <c r="T35" t="s">
        <v>38</v>
      </c>
      <c r="U35" s="26">
        <f t="shared" si="4"/>
        <v>4.9045492954115706E-2</v>
      </c>
      <c r="V35" t="s">
        <v>37</v>
      </c>
      <c r="W35" s="58" t="str">
        <f t="shared" si="5"/>
        <v/>
      </c>
      <c r="X35" s="10"/>
    </row>
    <row r="36" spans="1:24">
      <c r="A36" s="58" t="str">
        <f t="shared" si="0"/>
        <v/>
      </c>
      <c r="B36" s="17">
        <f t="shared" si="12"/>
        <v>1.4000000000000001</v>
      </c>
      <c r="C36" s="18" t="s">
        <v>13</v>
      </c>
      <c r="D36" s="1"/>
      <c r="E36" s="57">
        <f t="shared" si="13"/>
        <v>56.000000000000007</v>
      </c>
      <c r="F36" s="1" t="s">
        <v>8</v>
      </c>
      <c r="G36" s="26">
        <f t="shared" si="7"/>
        <v>0</v>
      </c>
      <c r="H36" s="4" t="s">
        <v>9</v>
      </c>
      <c r="I36" s="25">
        <f t="shared" si="8"/>
        <v>0</v>
      </c>
      <c r="J36" s="19" t="s">
        <v>7</v>
      </c>
      <c r="K36" s="25">
        <f t="shared" si="9"/>
        <v>1.5913883761399739E-4</v>
      </c>
      <c r="L36" s="19" t="s">
        <v>7</v>
      </c>
      <c r="M36" s="24">
        <f t="shared" si="10"/>
        <v>5.6835299147856215</v>
      </c>
      <c r="N36" s="58" t="str">
        <f t="shared" si="1"/>
        <v/>
      </c>
      <c r="O36" s="24">
        <f t="shared" si="11"/>
        <v>7071.184799847003</v>
      </c>
      <c r="P36" s="19" t="s">
        <v>18</v>
      </c>
      <c r="Q36" s="26">
        <f t="shared" si="2"/>
        <v>4.0194543097286335</v>
      </c>
      <c r="R36" s="19" t="s">
        <v>22</v>
      </c>
      <c r="S36" s="26">
        <f t="shared" si="3"/>
        <v>10.714285714285714</v>
      </c>
      <c r="T36" t="s">
        <v>38</v>
      </c>
      <c r="U36" s="26">
        <f t="shared" si="4"/>
        <v>4.4426784038623511E-2</v>
      </c>
      <c r="V36" t="s">
        <v>37</v>
      </c>
      <c r="W36" s="58" t="str">
        <f t="shared" si="5"/>
        <v/>
      </c>
      <c r="X36" s="10"/>
    </row>
    <row r="37" spans="1:24">
      <c r="A37" s="58" t="str">
        <f t="shared" si="0"/>
        <v/>
      </c>
      <c r="B37" s="17">
        <f t="shared" si="12"/>
        <v>1.5000000000000002</v>
      </c>
      <c r="C37" s="18" t="s">
        <v>13</v>
      </c>
      <c r="D37" s="1"/>
      <c r="E37" s="57">
        <f t="shared" si="13"/>
        <v>60.000000000000007</v>
      </c>
      <c r="F37" s="1" t="s">
        <v>8</v>
      </c>
      <c r="G37" s="26">
        <f t="shared" si="7"/>
        <v>0</v>
      </c>
      <c r="H37" s="4" t="s">
        <v>9</v>
      </c>
      <c r="I37" s="25">
        <f t="shared" si="8"/>
        <v>0</v>
      </c>
      <c r="J37" s="19" t="s">
        <v>7</v>
      </c>
      <c r="K37" s="25">
        <f t="shared" si="9"/>
        <v>1.4748421491230521E-4</v>
      </c>
      <c r="L37" s="19" t="s">
        <v>7</v>
      </c>
      <c r="M37" s="24">
        <f t="shared" si="10"/>
        <v>5.2672933897251859</v>
      </c>
      <c r="N37" s="58" t="str">
        <f t="shared" si="1"/>
        <v/>
      </c>
      <c r="O37" s="24">
        <f t="shared" si="11"/>
        <v>7708.9388061225709</v>
      </c>
      <c r="P37" s="19" t="s">
        <v>18</v>
      </c>
      <c r="Q37" s="26">
        <f t="shared" si="2"/>
        <v>4.0898396764404312</v>
      </c>
      <c r="R37" s="19" t="s">
        <v>22</v>
      </c>
      <c r="S37" s="26">
        <f t="shared" si="3"/>
        <v>9.9999999999999982</v>
      </c>
      <c r="T37" t="s">
        <v>38</v>
      </c>
      <c r="U37" s="26">
        <f t="shared" si="4"/>
        <v>4.0751393661407294E-2</v>
      </c>
      <c r="V37" t="s">
        <v>37</v>
      </c>
      <c r="W37" s="58" t="str">
        <f t="shared" si="5"/>
        <v/>
      </c>
      <c r="X37" s="10"/>
    </row>
    <row r="38" spans="1:24">
      <c r="A38" s="58" t="str">
        <f t="shared" si="0"/>
        <v/>
      </c>
      <c r="B38" s="17">
        <f t="shared" si="12"/>
        <v>1.6000000000000003</v>
      </c>
      <c r="C38" s="18" t="s">
        <v>13</v>
      </c>
      <c r="D38" s="1"/>
      <c r="E38" s="57">
        <f t="shared" si="13"/>
        <v>64.000000000000014</v>
      </c>
      <c r="F38" s="1" t="s">
        <v>8</v>
      </c>
      <c r="G38" s="26">
        <f t="shared" si="7"/>
        <v>0</v>
      </c>
      <c r="H38" s="4" t="s">
        <v>9</v>
      </c>
      <c r="I38" s="25">
        <f t="shared" si="8"/>
        <v>0</v>
      </c>
      <c r="J38" s="19" t="s">
        <v>7</v>
      </c>
      <c r="K38" s="25">
        <f t="shared" si="9"/>
        <v>1.3794576023349575E-4</v>
      </c>
      <c r="L38" s="19" t="s">
        <v>7</v>
      </c>
      <c r="M38" s="24">
        <f t="shared" si="10"/>
        <v>4.9266342940534198</v>
      </c>
      <c r="N38" s="58" t="str">
        <f t="shared" si="1"/>
        <v/>
      </c>
      <c r="O38" s="24">
        <f t="shared" si="11"/>
        <v>8315.8598818805549</v>
      </c>
      <c r="P38" s="19" t="s">
        <v>18</v>
      </c>
      <c r="Q38" s="26">
        <f t="shared" si="2"/>
        <v>4.1360913784619973</v>
      </c>
      <c r="R38" s="19" t="s">
        <v>22</v>
      </c>
      <c r="S38" s="26">
        <f t="shared" si="3"/>
        <v>9.3749999999999982</v>
      </c>
      <c r="T38" t="s">
        <v>38</v>
      </c>
      <c r="U38" s="26">
        <f t="shared" si="4"/>
        <v>3.7777211793154686E-2</v>
      </c>
      <c r="V38" t="s">
        <v>37</v>
      </c>
      <c r="W38" s="58" t="str">
        <f t="shared" si="5"/>
        <v/>
      </c>
      <c r="X38" s="10"/>
    </row>
    <row r="39" spans="1:24">
      <c r="A39" s="58" t="str">
        <f t="shared" si="0"/>
        <v/>
      </c>
      <c r="B39" s="17">
        <f t="shared" ref="B39:B77" si="14">B38+0.1</f>
        <v>1.7000000000000004</v>
      </c>
      <c r="C39" s="18" t="s">
        <v>13</v>
      </c>
      <c r="D39" s="1"/>
      <c r="E39" s="57">
        <f t="shared" ref="E39:E77" si="15">B39*$B$15</f>
        <v>68.000000000000014</v>
      </c>
      <c r="F39" s="1" t="s">
        <v>8</v>
      </c>
      <c r="G39" s="26">
        <f t="shared" si="7"/>
        <v>0</v>
      </c>
      <c r="H39" s="4" t="s">
        <v>9</v>
      </c>
      <c r="I39" s="25">
        <f t="shared" si="8"/>
        <v>0</v>
      </c>
      <c r="J39" s="19" t="s">
        <v>7</v>
      </c>
      <c r="K39" s="25">
        <f t="shared" si="9"/>
        <v>1.3004052237322559E-4</v>
      </c>
      <c r="L39" s="19" t="s">
        <v>7</v>
      </c>
      <c r="M39" s="24">
        <f t="shared" si="10"/>
        <v>4.6443043704723426</v>
      </c>
      <c r="N39" s="58" t="str">
        <f t="shared" si="1"/>
        <v/>
      </c>
      <c r="O39" s="24">
        <f t="shared" si="11"/>
        <v>8890.5327154647348</v>
      </c>
      <c r="P39" s="19" t="s">
        <v>18</v>
      </c>
      <c r="Q39" s="26">
        <f t="shared" si="2"/>
        <v>4.1618057669456956</v>
      </c>
      <c r="R39" s="19" t="s">
        <v>22</v>
      </c>
      <c r="S39" s="26">
        <f t="shared" si="3"/>
        <v>8.823529411764703</v>
      </c>
      <c r="T39" t="s">
        <v>38</v>
      </c>
      <c r="U39" s="26">
        <f t="shared" si="4"/>
        <v>3.5335340418189823E-2</v>
      </c>
      <c r="V39" t="s">
        <v>37</v>
      </c>
      <c r="W39" s="58" t="str">
        <f t="shared" si="5"/>
        <v/>
      </c>
      <c r="X39" s="10"/>
    </row>
    <row r="40" spans="1:24">
      <c r="A40" s="58">
        <f t="shared" si="0"/>
        <v>1.8000000000000005</v>
      </c>
      <c r="B40" s="17">
        <f t="shared" si="14"/>
        <v>1.8000000000000005</v>
      </c>
      <c r="C40" s="18" t="s">
        <v>13</v>
      </c>
      <c r="D40" s="1"/>
      <c r="E40" s="57">
        <f t="shared" si="15"/>
        <v>72.000000000000014</v>
      </c>
      <c r="F40" s="1" t="s">
        <v>8</v>
      </c>
      <c r="G40" s="26">
        <f t="shared" si="7"/>
        <v>0</v>
      </c>
      <c r="H40" s="4" t="s">
        <v>9</v>
      </c>
      <c r="I40" s="25">
        <f t="shared" si="8"/>
        <v>0</v>
      </c>
      <c r="J40" s="19" t="s">
        <v>7</v>
      </c>
      <c r="K40" s="25">
        <f t="shared" si="9"/>
        <v>1.2341585615287197E-4</v>
      </c>
      <c r="L40" s="19" t="s">
        <v>7</v>
      </c>
      <c r="M40" s="24">
        <f t="shared" si="10"/>
        <v>4.4077091483168562</v>
      </c>
      <c r="N40" s="58">
        <f t="shared" si="1"/>
        <v>4.4077091483168562</v>
      </c>
      <c r="O40" s="24">
        <f t="shared" si="11"/>
        <v>9432.518310948295</v>
      </c>
      <c r="P40" s="19" t="s">
        <v>18</v>
      </c>
      <c r="Q40" s="26">
        <f t="shared" si="2"/>
        <v>4.1702116429467049</v>
      </c>
      <c r="R40" s="19" t="s">
        <v>22</v>
      </c>
      <c r="S40" s="26">
        <f t="shared" si="3"/>
        <v>8.3333333333333304</v>
      </c>
      <c r="T40" t="s">
        <v>38</v>
      </c>
      <c r="U40" s="26">
        <f t="shared" si="4"/>
        <v>3.3304997630947297E-2</v>
      </c>
      <c r="V40" t="s">
        <v>37</v>
      </c>
      <c r="W40" s="58">
        <f t="shared" si="5"/>
        <v>8.3333333333333304</v>
      </c>
      <c r="X40" s="10"/>
    </row>
    <row r="41" spans="1:24">
      <c r="A41" s="58" t="str">
        <f t="shared" si="0"/>
        <v/>
      </c>
      <c r="B41" s="17">
        <f t="shared" si="14"/>
        <v>1.9000000000000006</v>
      </c>
      <c r="C41" s="18" t="s">
        <v>13</v>
      </c>
      <c r="D41" s="1"/>
      <c r="E41" s="57">
        <f t="shared" si="15"/>
        <v>76.000000000000028</v>
      </c>
      <c r="F41" s="1" t="s">
        <v>8</v>
      </c>
      <c r="G41" s="26">
        <f t="shared" si="7"/>
        <v>0</v>
      </c>
      <c r="H41" s="4" t="s">
        <v>9</v>
      </c>
      <c r="I41" s="25">
        <f t="shared" si="8"/>
        <v>0</v>
      </c>
      <c r="J41" s="19" t="s">
        <v>7</v>
      </c>
      <c r="K41" s="25">
        <f t="shared" si="9"/>
        <v>1.1780940139274209E-4</v>
      </c>
      <c r="L41" s="19" t="s">
        <v>7</v>
      </c>
      <c r="M41" s="24">
        <f t="shared" si="10"/>
        <v>4.2074786211693604</v>
      </c>
      <c r="N41" s="58" t="str">
        <f t="shared" si="1"/>
        <v/>
      </c>
      <c r="O41" s="24">
        <f t="shared" si="11"/>
        <v>9942.1078951214113</v>
      </c>
      <c r="P41" s="19" t="s">
        <v>18</v>
      </c>
      <c r="Q41" s="26">
        <f t="shared" si="2"/>
        <v>4.1641639072524059</v>
      </c>
      <c r="R41" s="19" t="s">
        <v>22</v>
      </c>
      <c r="S41" s="26">
        <f t="shared" si="3"/>
        <v>7.8947368421052611</v>
      </c>
      <c r="T41" t="s">
        <v>38</v>
      </c>
      <c r="U41" s="26">
        <f t="shared" si="4"/>
        <v>3.1597927050676371E-2</v>
      </c>
      <c r="V41" t="s">
        <v>37</v>
      </c>
      <c r="W41" s="58" t="str">
        <f t="shared" si="5"/>
        <v/>
      </c>
      <c r="X41" s="10"/>
    </row>
    <row r="42" spans="1:24">
      <c r="A42" s="58" t="str">
        <f t="shared" si="0"/>
        <v/>
      </c>
      <c r="B42" s="17">
        <f t="shared" si="14"/>
        <v>2.0000000000000004</v>
      </c>
      <c r="C42" s="18" t="s">
        <v>13</v>
      </c>
      <c r="D42" s="1"/>
      <c r="E42" s="57">
        <f t="shared" si="15"/>
        <v>80.000000000000014</v>
      </c>
      <c r="F42" s="1" t="s">
        <v>8</v>
      </c>
      <c r="G42" s="26">
        <f t="shared" si="7"/>
        <v>0</v>
      </c>
      <c r="H42" s="4" t="s">
        <v>9</v>
      </c>
      <c r="I42" s="25">
        <f t="shared" si="8"/>
        <v>0</v>
      </c>
      <c r="J42" s="19" t="s">
        <v>7</v>
      </c>
      <c r="K42" s="25">
        <f t="shared" si="9"/>
        <v>1.1302270123402582E-4</v>
      </c>
      <c r="L42" s="19" t="s">
        <v>7</v>
      </c>
      <c r="M42" s="24">
        <f t="shared" si="10"/>
        <v>4.0365250440723504</v>
      </c>
      <c r="N42" s="58" t="str">
        <f t="shared" si="1"/>
        <v/>
      </c>
      <c r="O42" s="24">
        <f t="shared" si="11"/>
        <v>10420.119833115792</v>
      </c>
      <c r="P42" s="19" t="s">
        <v>18</v>
      </c>
      <c r="Q42" s="26">
        <f t="shared" si="2"/>
        <v>4.1461562283605717</v>
      </c>
      <c r="R42" s="19" t="s">
        <v>22</v>
      </c>
      <c r="S42" s="26">
        <f t="shared" si="3"/>
        <v>7.4999999999999982</v>
      </c>
      <c r="T42" t="s">
        <v>38</v>
      </c>
      <c r="U42" s="26">
        <f t="shared" si="4"/>
        <v>3.0148405683551899E-2</v>
      </c>
      <c r="V42" t="s">
        <v>37</v>
      </c>
      <c r="W42" s="58" t="str">
        <f t="shared" si="5"/>
        <v/>
      </c>
      <c r="X42" s="10"/>
    </row>
    <row r="43" spans="1:24">
      <c r="A43" s="58" t="str">
        <f t="shared" si="0"/>
        <v/>
      </c>
      <c r="B43" s="17">
        <f t="shared" si="14"/>
        <v>2.1000000000000005</v>
      </c>
      <c r="C43" s="18" t="s">
        <v>13</v>
      </c>
      <c r="D43" s="1"/>
      <c r="E43" s="57">
        <f t="shared" si="15"/>
        <v>84.000000000000028</v>
      </c>
      <c r="F43" s="1" t="s">
        <v>8</v>
      </c>
      <c r="G43" s="26">
        <f t="shared" si="7"/>
        <v>0</v>
      </c>
      <c r="H43" s="4" t="s">
        <v>9</v>
      </c>
      <c r="I43" s="25">
        <f t="shared" si="8"/>
        <v>0</v>
      </c>
      <c r="J43" s="19" t="s">
        <v>7</v>
      </c>
      <c r="K43" s="25">
        <f t="shared" si="9"/>
        <v>1.0890339493428979E-4</v>
      </c>
      <c r="L43" s="19" t="s">
        <v>7</v>
      </c>
      <c r="M43" s="24">
        <f t="shared" si="10"/>
        <v>3.8894069619389211</v>
      </c>
      <c r="N43" s="58" t="str">
        <f t="shared" si="1"/>
        <v/>
      </c>
      <c r="O43" s="24">
        <f t="shared" si="11"/>
        <v>10867.736680278887</v>
      </c>
      <c r="P43" s="19" t="s">
        <v>18</v>
      </c>
      <c r="Q43" s="26">
        <f t="shared" si="2"/>
        <v>4.1183453007279223</v>
      </c>
      <c r="R43" s="19" t="s">
        <v>22</v>
      </c>
      <c r="S43" s="26">
        <f t="shared" si="3"/>
        <v>7.1428571428571415</v>
      </c>
      <c r="T43" t="s">
        <v>38</v>
      </c>
      <c r="U43" s="26">
        <f t="shared" si="4"/>
        <v>2.8906662835332733E-2</v>
      </c>
      <c r="V43" t="s">
        <v>37</v>
      </c>
      <c r="W43" s="58" t="str">
        <f t="shared" si="5"/>
        <v/>
      </c>
      <c r="X43" s="10"/>
    </row>
    <row r="44" spans="1:24">
      <c r="A44" s="58" t="str">
        <f t="shared" si="0"/>
        <v/>
      </c>
      <c r="B44" s="17">
        <f t="shared" si="14"/>
        <v>2.2000000000000006</v>
      </c>
      <c r="C44" s="18" t="s">
        <v>13</v>
      </c>
      <c r="D44" s="1"/>
      <c r="E44" s="57">
        <f t="shared" si="15"/>
        <v>88.000000000000028</v>
      </c>
      <c r="F44" s="1" t="s">
        <v>8</v>
      </c>
      <c r="G44" s="26">
        <f t="shared" si="7"/>
        <v>0</v>
      </c>
      <c r="H44" s="4" t="s">
        <v>9</v>
      </c>
      <c r="I44" s="25">
        <f t="shared" si="8"/>
        <v>0</v>
      </c>
      <c r="J44" s="19" t="s">
        <v>7</v>
      </c>
      <c r="K44" s="25">
        <f t="shared" si="9"/>
        <v>1.0533294198350066E-4</v>
      </c>
      <c r="L44" s="19" t="s">
        <v>7</v>
      </c>
      <c r="M44" s="24">
        <f t="shared" si="10"/>
        <v>3.7618907851250234</v>
      </c>
      <c r="N44" s="58" t="str">
        <f t="shared" si="1"/>
        <v/>
      </c>
      <c r="O44" s="24">
        <f t="shared" si="11"/>
        <v>11286.377583445081</v>
      </c>
      <c r="P44" s="19" t="s">
        <v>18</v>
      </c>
      <c r="Q44" s="26">
        <f t="shared" si="2"/>
        <v>4.0825812739445109</v>
      </c>
      <c r="R44" s="19" t="s">
        <v>22</v>
      </c>
      <c r="S44" s="26">
        <f t="shared" si="3"/>
        <v>6.8181818181818166</v>
      </c>
      <c r="T44" t="s">
        <v>38</v>
      </c>
      <c r="U44" s="26">
        <f t="shared" si="4"/>
        <v>2.7834440029792806E-2</v>
      </c>
      <c r="V44" t="s">
        <v>37</v>
      </c>
      <c r="W44" s="58" t="str">
        <f t="shared" si="5"/>
        <v/>
      </c>
      <c r="X44" s="10"/>
    </row>
    <row r="45" spans="1:24">
      <c r="A45" s="58" t="str">
        <f t="shared" si="0"/>
        <v/>
      </c>
      <c r="B45" s="17">
        <f t="shared" si="14"/>
        <v>2.3000000000000007</v>
      </c>
      <c r="C45" s="18" t="s">
        <v>13</v>
      </c>
      <c r="D45" s="1"/>
      <c r="E45" s="57">
        <f t="shared" si="15"/>
        <v>92.000000000000028</v>
      </c>
      <c r="F45" s="1" t="s">
        <v>8</v>
      </c>
      <c r="G45" s="26">
        <f t="shared" si="7"/>
        <v>0</v>
      </c>
      <c r="H45" s="4" t="s">
        <v>9</v>
      </c>
      <c r="I45" s="25">
        <f t="shared" si="8"/>
        <v>0</v>
      </c>
      <c r="J45" s="19" t="s">
        <v>7</v>
      </c>
      <c r="K45" s="25">
        <f t="shared" si="9"/>
        <v>1.0221799764761414E-4</v>
      </c>
      <c r="L45" s="19" t="s">
        <v>7</v>
      </c>
      <c r="M45" s="24">
        <f t="shared" si="10"/>
        <v>3.6506427731290763</v>
      </c>
      <c r="N45" s="58" t="str">
        <f t="shared" si="1"/>
        <v/>
      </c>
      <c r="O45" s="24">
        <f t="shared" si="11"/>
        <v>11677.60057840361</v>
      </c>
      <c r="P45" s="19" t="s">
        <v>18</v>
      </c>
      <c r="Q45" s="26">
        <f t="shared" si="2"/>
        <v>4.0404405879231069</v>
      </c>
      <c r="R45" s="19" t="s">
        <v>22</v>
      </c>
      <c r="S45" s="26">
        <f t="shared" si="3"/>
        <v>6.5217391304347805</v>
      </c>
      <c r="T45" t="s">
        <v>38</v>
      </c>
      <c r="U45" s="26">
        <f t="shared" si="4"/>
        <v>2.69019305713354E-2</v>
      </c>
      <c r="V45" t="s">
        <v>37</v>
      </c>
      <c r="W45" s="58" t="str">
        <f t="shared" si="5"/>
        <v/>
      </c>
      <c r="X45" s="10"/>
    </row>
    <row r="46" spans="1:24">
      <c r="A46" s="58" t="str">
        <f t="shared" si="0"/>
        <v/>
      </c>
      <c r="B46" s="17">
        <f t="shared" si="14"/>
        <v>2.4000000000000008</v>
      </c>
      <c r="C46" s="18" t="s">
        <v>13</v>
      </c>
      <c r="D46" s="1"/>
      <c r="E46" s="57">
        <f t="shared" si="15"/>
        <v>96.000000000000028</v>
      </c>
      <c r="F46" s="1" t="s">
        <v>8</v>
      </c>
      <c r="G46" s="26">
        <f t="shared" si="7"/>
        <v>0</v>
      </c>
      <c r="H46" s="4" t="s">
        <v>9</v>
      </c>
      <c r="I46" s="25">
        <f t="shared" si="8"/>
        <v>0</v>
      </c>
      <c r="J46" s="19" t="s">
        <v>7</v>
      </c>
      <c r="K46" s="25">
        <f t="shared" si="9"/>
        <v>9.9484249431844616E-5</v>
      </c>
      <c r="L46" s="19" t="s">
        <v>7</v>
      </c>
      <c r="M46" s="24">
        <f t="shared" si="10"/>
        <v>3.553008908280165</v>
      </c>
      <c r="N46" s="58" t="str">
        <f t="shared" si="1"/>
        <v/>
      </c>
      <c r="O46" s="24">
        <f t="shared" si="11"/>
        <v>12043.029415307512</v>
      </c>
      <c r="P46" s="19" t="s">
        <v>18</v>
      </c>
      <c r="Q46" s="26">
        <f t="shared" si="2"/>
        <v>3.9932587323291382</v>
      </c>
      <c r="R46" s="19" t="s">
        <v>22</v>
      </c>
      <c r="S46" s="26">
        <f t="shared" si="3"/>
        <v>6.2499999999999982</v>
      </c>
      <c r="T46" t="s">
        <v>38</v>
      </c>
      <c r="U46" s="26">
        <f t="shared" si="4"/>
        <v>2.6085629218898516E-2</v>
      </c>
      <c r="V46" t="s">
        <v>37</v>
      </c>
      <c r="W46" s="58" t="str">
        <f t="shared" si="5"/>
        <v/>
      </c>
      <c r="X46" s="10"/>
    </row>
    <row r="47" spans="1:24">
      <c r="A47" s="58" t="str">
        <f t="shared" si="0"/>
        <v/>
      </c>
      <c r="B47" s="17">
        <f t="shared" si="14"/>
        <v>2.5000000000000009</v>
      </c>
      <c r="C47" s="18" t="s">
        <v>13</v>
      </c>
      <c r="D47" s="1"/>
      <c r="E47" s="57">
        <f t="shared" si="15"/>
        <v>100.00000000000003</v>
      </c>
      <c r="F47" s="1" t="s">
        <v>8</v>
      </c>
      <c r="G47" s="26">
        <f t="shared" si="7"/>
        <v>0</v>
      </c>
      <c r="H47" s="4" t="s">
        <v>9</v>
      </c>
      <c r="I47" s="25">
        <f t="shared" si="8"/>
        <v>0</v>
      </c>
      <c r="J47" s="19" t="s">
        <v>7</v>
      </c>
      <c r="K47" s="25">
        <f t="shared" si="9"/>
        <v>9.7071943474365046E-5</v>
      </c>
      <c r="L47" s="19" t="s">
        <v>7</v>
      </c>
      <c r="M47" s="24">
        <f t="shared" si="10"/>
        <v>3.4668551240844661</v>
      </c>
      <c r="N47" s="58" t="str">
        <f t="shared" si="1"/>
        <v/>
      </c>
      <c r="O47" s="24">
        <f t="shared" si="11"/>
        <v>12384.300030979244</v>
      </c>
      <c r="P47" s="19" t="s">
        <v>18</v>
      </c>
      <c r="Q47" s="26">
        <f t="shared" si="2"/>
        <v>3.9421613977333245</v>
      </c>
      <c r="R47" s="19" t="s">
        <v>22</v>
      </c>
      <c r="S47" s="26">
        <f t="shared" si="3"/>
        <v>5.9999999999999982</v>
      </c>
      <c r="T47" t="s">
        <v>38</v>
      </c>
      <c r="U47" s="26">
        <f t="shared" si="4"/>
        <v>2.5366794991574484E-2</v>
      </c>
      <c r="V47" t="s">
        <v>37</v>
      </c>
      <c r="W47" s="58" t="str">
        <f t="shared" si="5"/>
        <v/>
      </c>
      <c r="X47" s="10"/>
    </row>
    <row r="48" spans="1:24">
      <c r="A48" s="58" t="str">
        <f t="shared" si="0"/>
        <v/>
      </c>
      <c r="B48" s="17">
        <f t="shared" si="14"/>
        <v>2.600000000000001</v>
      </c>
      <c r="C48" s="18" t="s">
        <v>13</v>
      </c>
      <c r="D48" s="1"/>
      <c r="E48" s="57">
        <f t="shared" si="15"/>
        <v>104.00000000000004</v>
      </c>
      <c r="F48" s="1" t="s">
        <v>8</v>
      </c>
      <c r="G48" s="26">
        <f t="shared" si="7"/>
        <v>0</v>
      </c>
      <c r="H48" s="4" t="s">
        <v>9</v>
      </c>
      <c r="I48" s="25">
        <f t="shared" si="8"/>
        <v>0</v>
      </c>
      <c r="J48" s="19" t="s">
        <v>7</v>
      </c>
      <c r="K48" s="25">
        <f t="shared" si="9"/>
        <v>9.4932591348808969E-5</v>
      </c>
      <c r="L48" s="19" t="s">
        <v>7</v>
      </c>
      <c r="M48" s="24">
        <f t="shared" si="10"/>
        <v>3.3904496910288917</v>
      </c>
      <c r="N48" s="58" t="str">
        <f t="shared" si="1"/>
        <v/>
      </c>
      <c r="O48" s="24">
        <f t="shared" si="11"/>
        <v>12703.022448689097</v>
      </c>
      <c r="P48" s="19" t="s">
        <v>18</v>
      </c>
      <c r="Q48" s="26">
        <f t="shared" si="2"/>
        <v>3.8880931600194333</v>
      </c>
      <c r="R48" s="19" t="s">
        <v>22</v>
      </c>
      <c r="S48" s="26">
        <f t="shared" si="3"/>
        <v>5.7692307692307674</v>
      </c>
      <c r="T48" t="s">
        <v>38</v>
      </c>
      <c r="U48" s="26">
        <f t="shared" si="4"/>
        <v>2.4730334947366726E-2</v>
      </c>
      <c r="V48" t="s">
        <v>37</v>
      </c>
      <c r="W48" s="58" t="str">
        <f t="shared" si="5"/>
        <v/>
      </c>
      <c r="X48" s="10"/>
    </row>
    <row r="49" spans="1:24">
      <c r="A49" s="58" t="str">
        <f t="shared" si="0"/>
        <v/>
      </c>
      <c r="B49" s="17">
        <f t="shared" si="14"/>
        <v>2.7000000000000011</v>
      </c>
      <c r="C49" s="18" t="s">
        <v>13</v>
      </c>
      <c r="D49" s="1"/>
      <c r="E49" s="57">
        <f t="shared" si="15"/>
        <v>108.00000000000004</v>
      </c>
      <c r="F49" s="1" t="s">
        <v>8</v>
      </c>
      <c r="G49" s="26">
        <f t="shared" si="7"/>
        <v>0</v>
      </c>
      <c r="H49" s="4" t="s">
        <v>9</v>
      </c>
      <c r="I49" s="25">
        <f t="shared" si="8"/>
        <v>0</v>
      </c>
      <c r="J49" s="19" t="s">
        <v>7</v>
      </c>
      <c r="K49" s="25">
        <f t="shared" si="9"/>
        <v>9.3026514284900717E-5</v>
      </c>
      <c r="L49" s="19" t="s">
        <v>7</v>
      </c>
      <c r="M49" s="24">
        <f t="shared" si="10"/>
        <v>3.3223755101750259</v>
      </c>
      <c r="N49" s="58" t="str">
        <f t="shared" si="1"/>
        <v/>
      </c>
      <c r="O49" s="24">
        <f t="shared" si="11"/>
        <v>13000.754583920303</v>
      </c>
      <c r="P49" s="19" t="s">
        <v>18</v>
      </c>
      <c r="Q49" s="26">
        <f t="shared" si="2"/>
        <v>3.8318432996505263</v>
      </c>
      <c r="R49" s="19" t="s">
        <v>22</v>
      </c>
      <c r="S49" s="26">
        <f t="shared" si="3"/>
        <v>5.5555555555555536</v>
      </c>
      <c r="T49" t="s">
        <v>38</v>
      </c>
      <c r="U49" s="26">
        <f t="shared" si="4"/>
        <v>2.4163982019055223E-2</v>
      </c>
      <c r="V49" t="s">
        <v>37</v>
      </c>
      <c r="W49" s="58" t="str">
        <f t="shared" si="5"/>
        <v/>
      </c>
      <c r="X49" s="10"/>
    </row>
    <row r="50" spans="1:24">
      <c r="A50" s="58" t="str">
        <f t="shared" si="0"/>
        <v/>
      </c>
      <c r="B50" s="17">
        <f t="shared" si="14"/>
        <v>2.8000000000000012</v>
      </c>
      <c r="C50" s="18" t="s">
        <v>13</v>
      </c>
      <c r="D50" s="1"/>
      <c r="E50" s="57">
        <f t="shared" si="15"/>
        <v>112.00000000000004</v>
      </c>
      <c r="F50" s="1" t="s">
        <v>8</v>
      </c>
      <c r="G50" s="26">
        <f t="shared" si="7"/>
        <v>0</v>
      </c>
      <c r="H50" s="4" t="s">
        <v>9</v>
      </c>
      <c r="I50" s="25">
        <f t="shared" si="8"/>
        <v>0</v>
      </c>
      <c r="J50" s="19" t="s">
        <v>7</v>
      </c>
      <c r="K50" s="25">
        <f t="shared" si="9"/>
        <v>9.1320989996392129E-5</v>
      </c>
      <c r="L50" s="19" t="s">
        <v>7</v>
      </c>
      <c r="M50" s="24">
        <f t="shared" si="10"/>
        <v>3.2614639284425762</v>
      </c>
      <c r="N50" s="58" t="str">
        <f t="shared" si="1"/>
        <v/>
      </c>
      <c r="O50" s="24">
        <f t="shared" si="11"/>
        <v>13278.985092568733</v>
      </c>
      <c r="P50" s="19" t="s">
        <v>18</v>
      </c>
      <c r="Q50" s="26">
        <f t="shared" si="2"/>
        <v>3.7740686582185288</v>
      </c>
      <c r="R50" s="19" t="s">
        <v>22</v>
      </c>
      <c r="S50" s="26">
        <f t="shared" si="3"/>
        <v>5.357142857142855</v>
      </c>
      <c r="T50" t="s">
        <v>38</v>
      </c>
      <c r="U50" s="26">
        <f t="shared" si="4"/>
        <v>2.3657681502768348E-2</v>
      </c>
      <c r="V50" t="s">
        <v>37</v>
      </c>
      <c r="W50" s="58" t="str">
        <f t="shared" si="5"/>
        <v/>
      </c>
      <c r="X50" s="10"/>
    </row>
    <row r="51" spans="1:24">
      <c r="A51" s="58" t="str">
        <f t="shared" si="0"/>
        <v/>
      </c>
      <c r="B51" s="17">
        <f t="shared" si="14"/>
        <v>2.9000000000000012</v>
      </c>
      <c r="C51" s="18" t="s">
        <v>13</v>
      </c>
      <c r="D51" s="1"/>
      <c r="E51" s="57">
        <f t="shared" si="15"/>
        <v>116.00000000000006</v>
      </c>
      <c r="F51" s="1" t="s">
        <v>8</v>
      </c>
      <c r="G51" s="26">
        <f t="shared" si="7"/>
        <v>0</v>
      </c>
      <c r="H51" s="4" t="s">
        <v>9</v>
      </c>
      <c r="I51" s="25">
        <f t="shared" si="8"/>
        <v>0</v>
      </c>
      <c r="J51" s="19" t="s">
        <v>7</v>
      </c>
      <c r="K51" s="25">
        <f t="shared" si="9"/>
        <v>8.9788838861154912E-5</v>
      </c>
      <c r="L51" s="19" t="s">
        <v>7</v>
      </c>
      <c r="M51" s="24">
        <f t="shared" si="10"/>
        <v>3.2067442450412469</v>
      </c>
      <c r="N51" s="58" t="str">
        <f t="shared" si="1"/>
        <v/>
      </c>
      <c r="O51" s="24">
        <f t="shared" si="11"/>
        <v>13539.122979544931</v>
      </c>
      <c r="P51" s="19" t="s">
        <v>18</v>
      </c>
      <c r="Q51" s="26">
        <f t="shared" si="2"/>
        <v>3.7153136211959268</v>
      </c>
      <c r="R51" s="19" t="s">
        <v>22</v>
      </c>
      <c r="S51" s="26">
        <f t="shared" si="3"/>
        <v>5.1724137931034457</v>
      </c>
      <c r="T51" t="s">
        <v>38</v>
      </c>
      <c r="U51" s="26">
        <f t="shared" si="4"/>
        <v>2.3203127741333138E-2</v>
      </c>
      <c r="V51" t="s">
        <v>37</v>
      </c>
      <c r="W51" s="58" t="str">
        <f t="shared" si="5"/>
        <v/>
      </c>
      <c r="X51" s="10"/>
    </row>
    <row r="52" spans="1:24">
      <c r="A52" s="58" t="str">
        <f t="shared" si="0"/>
        <v/>
      </c>
      <c r="B52" s="17">
        <f t="shared" si="14"/>
        <v>3.0000000000000013</v>
      </c>
      <c r="C52" s="18" t="s">
        <v>13</v>
      </c>
      <c r="D52" s="1"/>
      <c r="E52" s="57">
        <f t="shared" si="15"/>
        <v>120.00000000000006</v>
      </c>
      <c r="F52" s="1" t="s">
        <v>8</v>
      </c>
      <c r="G52" s="26">
        <f t="shared" si="7"/>
        <v>0</v>
      </c>
      <c r="H52" s="4" t="s">
        <v>9</v>
      </c>
      <c r="I52" s="25">
        <f t="shared" si="8"/>
        <v>0</v>
      </c>
      <c r="J52" s="19" t="s">
        <v>7</v>
      </c>
      <c r="K52" s="25">
        <f t="shared" si="9"/>
        <v>8.8407334320969084E-5</v>
      </c>
      <c r="L52" s="19" t="s">
        <v>7</v>
      </c>
      <c r="M52" s="24">
        <f t="shared" si="10"/>
        <v>3.1574047971774672</v>
      </c>
      <c r="N52" s="58" t="str">
        <f t="shared" si="1"/>
        <v/>
      </c>
      <c r="O52" s="24">
        <f t="shared" si="11"/>
        <v>13782.49217864936</v>
      </c>
      <c r="P52" s="19" t="s">
        <v>18</v>
      </c>
      <c r="Q52" s="26">
        <f t="shared" si="2"/>
        <v>3.6560274228471945</v>
      </c>
      <c r="R52" s="19" t="s">
        <v>22</v>
      </c>
      <c r="S52" s="26">
        <f t="shared" si="3"/>
        <v>4.9999999999999982</v>
      </c>
      <c r="T52" t="s">
        <v>38</v>
      </c>
      <c r="U52" s="26">
        <f t="shared" si="4"/>
        <v>2.279341035916958E-2</v>
      </c>
      <c r="V52" t="s">
        <v>37</v>
      </c>
      <c r="W52" s="58" t="str">
        <f t="shared" si="5"/>
        <v/>
      </c>
      <c r="X52" s="10"/>
    </row>
    <row r="53" spans="1:24">
      <c r="A53" s="58" t="str">
        <f t="shared" si="0"/>
        <v/>
      </c>
      <c r="B53" s="17">
        <f t="shared" si="14"/>
        <v>3.1000000000000014</v>
      </c>
      <c r="C53" s="18" t="s">
        <v>13</v>
      </c>
      <c r="D53" s="1"/>
      <c r="E53" s="57">
        <f t="shared" si="15"/>
        <v>124.00000000000006</v>
      </c>
      <c r="F53" s="1" t="s">
        <v>8</v>
      </c>
      <c r="G53" s="26">
        <f t="shared" si="7"/>
        <v>0</v>
      </c>
      <c r="H53" s="4" t="s">
        <v>9</v>
      </c>
      <c r="I53" s="25">
        <f t="shared" si="8"/>
        <v>0</v>
      </c>
      <c r="J53" s="19" t="s">
        <v>7</v>
      </c>
      <c r="K53" s="25">
        <f t="shared" si="9"/>
        <v>8.7157355231107312E-5</v>
      </c>
      <c r="L53" s="19" t="s">
        <v>7</v>
      </c>
      <c r="M53" s="24">
        <f t="shared" si="10"/>
        <v>3.1127626868252611</v>
      </c>
      <c r="N53" s="58" t="str">
        <f t="shared" si="1"/>
        <v/>
      </c>
      <c r="O53" s="24">
        <f t="shared" si="11"/>
        <v>14010.329720288495</v>
      </c>
      <c r="P53" s="19" t="s">
        <v>18</v>
      </c>
      <c r="Q53" s="26">
        <f t="shared" si="2"/>
        <v>3.5965790228338856</v>
      </c>
      <c r="R53" s="19" t="s">
        <v>22</v>
      </c>
      <c r="S53" s="26">
        <f t="shared" si="3"/>
        <v>4.8387096774193523</v>
      </c>
      <c r="T53" t="s">
        <v>38</v>
      </c>
      <c r="U53" s="26">
        <f t="shared" si="4"/>
        <v>2.2422741382387049E-2</v>
      </c>
      <c r="V53" t="s">
        <v>37</v>
      </c>
      <c r="W53" s="58" t="str">
        <f t="shared" si="5"/>
        <v/>
      </c>
      <c r="X53" s="10"/>
    </row>
    <row r="54" spans="1:24">
      <c r="A54" s="58" t="str">
        <f t="shared" si="0"/>
        <v/>
      </c>
      <c r="B54" s="17">
        <f t="shared" si="14"/>
        <v>3.2000000000000015</v>
      </c>
      <c r="C54" s="18" t="s">
        <v>13</v>
      </c>
      <c r="D54" s="1"/>
      <c r="E54" s="57">
        <f t="shared" si="15"/>
        <v>128.00000000000006</v>
      </c>
      <c r="F54" s="1" t="s">
        <v>8</v>
      </c>
      <c r="G54" s="26">
        <f t="shared" si="7"/>
        <v>0</v>
      </c>
      <c r="H54" s="4" t="s">
        <v>9</v>
      </c>
      <c r="I54" s="25">
        <f t="shared" si="8"/>
        <v>0</v>
      </c>
      <c r="J54" s="19" t="s">
        <v>7</v>
      </c>
      <c r="K54" s="25">
        <f t="shared" si="9"/>
        <v>8.6022720651266713E-5</v>
      </c>
      <c r="L54" s="19" t="s">
        <v>7</v>
      </c>
      <c r="M54" s="24">
        <f t="shared" si="10"/>
        <v>3.0722400232595257</v>
      </c>
      <c r="N54" s="58" t="str">
        <f t="shared" si="1"/>
        <v/>
      </c>
      <c r="O54" s="24">
        <f t="shared" si="11"/>
        <v>14223.786430342381</v>
      </c>
      <c r="P54" s="19" t="s">
        <v>18</v>
      </c>
      <c r="Q54" s="26">
        <f t="shared" si="2"/>
        <v>3.5372698229205728</v>
      </c>
      <c r="R54" s="19" t="s">
        <v>22</v>
      </c>
      <c r="S54" s="26">
        <f t="shared" si="3"/>
        <v>4.6874999999999982</v>
      </c>
      <c r="T54" t="s">
        <v>38</v>
      </c>
      <c r="U54" s="26">
        <f t="shared" si="4"/>
        <v>2.2086242755294107E-2</v>
      </c>
      <c r="V54" t="s">
        <v>37</v>
      </c>
      <c r="W54" s="58" t="str">
        <f t="shared" si="5"/>
        <v/>
      </c>
      <c r="X54" s="10"/>
    </row>
    <row r="55" spans="1:24">
      <c r="A55" s="58" t="str">
        <f t="shared" si="0"/>
        <v/>
      </c>
      <c r="B55" s="17">
        <f t="shared" si="14"/>
        <v>3.3000000000000016</v>
      </c>
      <c r="C55" s="18" t="s">
        <v>13</v>
      </c>
      <c r="D55" s="1"/>
      <c r="E55" s="57">
        <f t="shared" si="15"/>
        <v>132.00000000000006</v>
      </c>
      <c r="F55" s="1" t="s">
        <v>8</v>
      </c>
      <c r="G55" s="26">
        <f t="shared" si="7"/>
        <v>0</v>
      </c>
      <c r="H55" s="4" t="s">
        <v>9</v>
      </c>
      <c r="I55" s="25">
        <f t="shared" si="8"/>
        <v>0</v>
      </c>
      <c r="J55" s="19" t="s">
        <v>7</v>
      </c>
      <c r="K55" s="25">
        <f t="shared" si="9"/>
        <v>8.4989663542957907E-5</v>
      </c>
      <c r="L55" s="19" t="s">
        <v>7</v>
      </c>
      <c r="M55" s="24">
        <f t="shared" si="10"/>
        <v>3.0353451265342111</v>
      </c>
      <c r="N55" s="58" t="str">
        <f t="shared" si="1"/>
        <v/>
      </c>
      <c r="O55" s="24">
        <f t="shared" si="11"/>
        <v>14423.929362276469</v>
      </c>
      <c r="P55" s="19" t="s">
        <v>18</v>
      </c>
      <c r="Q55" s="26">
        <f t="shared" si="2"/>
        <v>3.4783444895259601</v>
      </c>
      <c r="R55" s="19" t="s">
        <v>22</v>
      </c>
      <c r="S55" s="26">
        <f t="shared" si="3"/>
        <v>4.5454545454545432</v>
      </c>
      <c r="T55" t="s">
        <v>38</v>
      </c>
      <c r="U55" s="26">
        <f t="shared" si="4"/>
        <v>2.1779779428316545E-2</v>
      </c>
      <c r="V55" t="s">
        <v>37</v>
      </c>
      <c r="W55" s="58" t="str">
        <f t="shared" si="5"/>
        <v/>
      </c>
      <c r="X55" s="10"/>
    </row>
    <row r="56" spans="1:24">
      <c r="A56" s="58" t="str">
        <f t="shared" si="0"/>
        <v/>
      </c>
      <c r="B56" s="17">
        <f t="shared" si="14"/>
        <v>3.4000000000000017</v>
      </c>
      <c r="C56" s="18" t="s">
        <v>13</v>
      </c>
      <c r="D56" s="1"/>
      <c r="E56" s="57">
        <f t="shared" si="15"/>
        <v>136.00000000000006</v>
      </c>
      <c r="F56" s="1" t="s">
        <v>8</v>
      </c>
      <c r="G56" s="26">
        <f t="shared" si="7"/>
        <v>0</v>
      </c>
      <c r="H56" s="4" t="s">
        <v>9</v>
      </c>
      <c r="I56" s="25">
        <f t="shared" si="8"/>
        <v>0</v>
      </c>
      <c r="J56" s="19" t="s">
        <v>7</v>
      </c>
      <c r="K56" s="25">
        <f t="shared" si="9"/>
        <v>8.4046411186199172E-5</v>
      </c>
      <c r="L56" s="19" t="s">
        <v>7</v>
      </c>
      <c r="M56" s="24">
        <f t="shared" si="10"/>
        <v>3.0016575423642564</v>
      </c>
      <c r="N56" s="58" t="str">
        <f t="shared" si="1"/>
        <v/>
      </c>
      <c r="O56" s="24">
        <f t="shared" si="11"/>
        <v>14611.745366818202</v>
      </c>
      <c r="P56" s="19" t="s">
        <v>18</v>
      </c>
      <c r="Q56" s="26">
        <f t="shared" si="2"/>
        <v>3.4200001326684975</v>
      </c>
      <c r="R56" s="19" t="s">
        <v>22</v>
      </c>
      <c r="S56" s="26">
        <f t="shared" si="3"/>
        <v>4.4117647058823506</v>
      </c>
      <c r="T56" t="s">
        <v>38</v>
      </c>
      <c r="U56" s="26">
        <f t="shared" si="4"/>
        <v>2.149982716735558E-2</v>
      </c>
      <c r="V56" t="s">
        <v>37</v>
      </c>
      <c r="W56" s="58" t="str">
        <f t="shared" si="5"/>
        <v/>
      </c>
      <c r="X56" s="10"/>
    </row>
    <row r="57" spans="1:24">
      <c r="A57" s="58" t="str">
        <f t="shared" si="0"/>
        <v/>
      </c>
      <c r="B57" s="17">
        <f t="shared" si="14"/>
        <v>3.5000000000000018</v>
      </c>
      <c r="C57" s="18" t="s">
        <v>13</v>
      </c>
      <c r="D57" s="1"/>
      <c r="E57" s="57">
        <f t="shared" si="15"/>
        <v>140.00000000000006</v>
      </c>
      <c r="F57" s="1" t="s">
        <v>8</v>
      </c>
      <c r="G57" s="26">
        <f t="shared" si="7"/>
        <v>0</v>
      </c>
      <c r="H57" s="4" t="s">
        <v>9</v>
      </c>
      <c r="I57" s="25">
        <f t="shared" si="8"/>
        <v>0</v>
      </c>
      <c r="J57" s="19" t="s">
        <v>7</v>
      </c>
      <c r="K57" s="25">
        <f t="shared" si="9"/>
        <v>8.3182848282279493E-5</v>
      </c>
      <c r="L57" s="19" t="s">
        <v>7</v>
      </c>
      <c r="M57" s="24">
        <f t="shared" si="10"/>
        <v>2.9708160100814105</v>
      </c>
      <c r="N57" s="58" t="str">
        <f t="shared" si="1"/>
        <v/>
      </c>
      <c r="O57" s="24">
        <f t="shared" si="11"/>
        <v>14788.145359800345</v>
      </c>
      <c r="P57" s="19" t="s">
        <v>18</v>
      </c>
      <c r="Q57" s="26">
        <f t="shared" si="2"/>
        <v>3.3623940701212658</v>
      </c>
      <c r="R57" s="19" t="s">
        <v>22</v>
      </c>
      <c r="S57" s="26">
        <f t="shared" si="3"/>
        <v>4.2857142857142838</v>
      </c>
      <c r="T57" t="s">
        <v>38</v>
      </c>
      <c r="U57" s="26">
        <f t="shared" si="4"/>
        <v>2.1243367058994159E-2</v>
      </c>
      <c r="V57" t="s">
        <v>37</v>
      </c>
      <c r="W57" s="58" t="str">
        <f t="shared" si="5"/>
        <v/>
      </c>
      <c r="X57" s="10"/>
    </row>
    <row r="58" spans="1:24">
      <c r="A58" s="58" t="str">
        <f t="shared" si="0"/>
        <v/>
      </c>
      <c r="B58" s="17">
        <f t="shared" si="14"/>
        <v>3.6000000000000019</v>
      </c>
      <c r="C58" s="18" t="s">
        <v>13</v>
      </c>
      <c r="D58" s="1"/>
      <c r="E58" s="57">
        <f t="shared" si="15"/>
        <v>144.00000000000009</v>
      </c>
      <c r="F58" s="1" t="s">
        <v>8</v>
      </c>
      <c r="G58" s="26">
        <f t="shared" si="7"/>
        <v>0</v>
      </c>
      <c r="H58" s="4" t="s">
        <v>9</v>
      </c>
      <c r="I58" s="25">
        <f t="shared" si="8"/>
        <v>0</v>
      </c>
      <c r="J58" s="19" t="s">
        <v>7</v>
      </c>
      <c r="K58" s="25">
        <f t="shared" si="9"/>
        <v>8.2390244631110781E-5</v>
      </c>
      <c r="L58" s="19" t="s">
        <v>7</v>
      </c>
      <c r="M58" s="24">
        <f t="shared" si="10"/>
        <v>2.9425087368253853</v>
      </c>
      <c r="N58" s="58" t="str">
        <f t="shared" si="1"/>
        <v/>
      </c>
      <c r="O58" s="24">
        <f t="shared" si="11"/>
        <v>14953.968968389656</v>
      </c>
      <c r="P58" s="19" t="s">
        <v>18</v>
      </c>
      <c r="Q58" s="26">
        <f t="shared" si="2"/>
        <v>3.3056503811850426</v>
      </c>
      <c r="R58" s="19" t="s">
        <v>22</v>
      </c>
      <c r="S58" s="26">
        <f t="shared" si="3"/>
        <v>4.1666666666666643</v>
      </c>
      <c r="T58" t="s">
        <v>38</v>
      </c>
      <c r="U58" s="26">
        <f t="shared" si="4"/>
        <v>2.1007800715921222E-2</v>
      </c>
      <c r="V58" t="s">
        <v>37</v>
      </c>
      <c r="W58" s="58" t="str">
        <f t="shared" si="5"/>
        <v/>
      </c>
      <c r="X58" s="10"/>
    </row>
    <row r="59" spans="1:24">
      <c r="A59" s="58" t="str">
        <f t="shared" ref="A59:A90" si="16">IF(Q59=$J$23,B59,"")</f>
        <v/>
      </c>
      <c r="B59" s="17">
        <f t="shared" si="14"/>
        <v>3.700000000000002</v>
      </c>
      <c r="C59" s="18" t="s">
        <v>13</v>
      </c>
      <c r="D59" s="1"/>
      <c r="E59" s="57">
        <f t="shared" si="15"/>
        <v>148.00000000000009</v>
      </c>
      <c r="F59" s="1" t="s">
        <v>8</v>
      </c>
      <c r="G59" s="26">
        <f t="shared" si="7"/>
        <v>0</v>
      </c>
      <c r="H59" s="4" t="s">
        <v>9</v>
      </c>
      <c r="I59" s="25">
        <f t="shared" si="8"/>
        <v>0</v>
      </c>
      <c r="J59" s="19" t="s">
        <v>7</v>
      </c>
      <c r="K59" s="25">
        <f t="shared" si="9"/>
        <v>8.1661033615506066E-5</v>
      </c>
      <c r="L59" s="19" t="s">
        <v>7</v>
      </c>
      <c r="M59" s="24">
        <f t="shared" si="10"/>
        <v>2.9164654862680739</v>
      </c>
      <c r="N59" s="58" t="str">
        <f t="shared" ref="N59:N90" si="17">IF(B59=A59,M59,"")</f>
        <v/>
      </c>
      <c r="O59" s="24">
        <f t="shared" si="11"/>
        <v>15109.989326676558</v>
      </c>
      <c r="P59" s="19" t="s">
        <v>18</v>
      </c>
      <c r="Q59" s="26">
        <f t="shared" ref="Q59:Q90" si="18">(1/B59)*(($B$8*0.001)/(2*3.1415))*O59</f>
        <v>3.2498654298120089</v>
      </c>
      <c r="R59" s="19" t="s">
        <v>22</v>
      </c>
      <c r="S59" s="26">
        <f t="shared" ref="S59:S90" si="19">($B$3*$B$8*0.001)/B59</f>
        <v>4.0540540540540517</v>
      </c>
      <c r="T59" t="s">
        <v>38</v>
      </c>
      <c r="U59" s="26">
        <f t="shared" ref="U59:U90" si="20">S59*(1/60)*(1/Q59)</f>
        <v>2.0790881661668072E-2</v>
      </c>
      <c r="V59" t="s">
        <v>37</v>
      </c>
      <c r="W59" s="58" t="str">
        <f t="shared" ref="W59:W90" si="21">IF($J$23=Q59,S59,"")</f>
        <v/>
      </c>
      <c r="X59" s="10"/>
    </row>
    <row r="60" spans="1:24">
      <c r="A60" s="58" t="str">
        <f t="shared" si="16"/>
        <v/>
      </c>
      <c r="B60" s="17">
        <f t="shared" si="14"/>
        <v>3.800000000000002</v>
      </c>
      <c r="C60" s="18" t="s">
        <v>13</v>
      </c>
      <c r="D60" s="1"/>
      <c r="E60" s="57">
        <f t="shared" si="15"/>
        <v>152.00000000000009</v>
      </c>
      <c r="F60" s="1" t="s">
        <v>8</v>
      </c>
      <c r="G60" s="26">
        <f t="shared" ref="G60:G91" si="22">(E60*0.001)^2*PI()*0.25*$B$19*0.001*$B$18</f>
        <v>0</v>
      </c>
      <c r="H60" s="4" t="s">
        <v>9</v>
      </c>
      <c r="I60" s="25">
        <f t="shared" ref="I60:I91" si="23">(1/2)*G60*(E60*0.5*0.001)^2</f>
        <v>0</v>
      </c>
      <c r="J60" s="19" t="s">
        <v>7</v>
      </c>
      <c r="K60" s="25">
        <f t="shared" si="9"/>
        <v>8.0988630941078305E-5</v>
      </c>
      <c r="L60" s="19" t="s">
        <v>7</v>
      </c>
      <c r="M60" s="24">
        <f t="shared" si="10"/>
        <v>2.8924511050385111</v>
      </c>
      <c r="N60" s="58" t="str">
        <f t="shared" si="17"/>
        <v/>
      </c>
      <c r="O60" s="24">
        <f t="shared" si="11"/>
        <v>15256.917859892183</v>
      </c>
      <c r="P60" s="19" t="s">
        <v>18</v>
      </c>
      <c r="Q60" s="26">
        <f t="shared" si="18"/>
        <v>3.195112513275626</v>
      </c>
      <c r="R60" s="19" t="s">
        <v>22</v>
      </c>
      <c r="S60" s="26">
        <f t="shared" si="19"/>
        <v>3.9473684210526296</v>
      </c>
      <c r="T60" t="s">
        <v>38</v>
      </c>
      <c r="U60" s="26">
        <f t="shared" si="20"/>
        <v>2.0590659455921069E-2</v>
      </c>
      <c r="V60" t="s">
        <v>37</v>
      </c>
      <c r="W60" s="58" t="str">
        <f t="shared" si="21"/>
        <v/>
      </c>
      <c r="X60" s="10"/>
    </row>
    <row r="61" spans="1:24">
      <c r="A61" s="58" t="str">
        <f t="shared" si="16"/>
        <v/>
      </c>
      <c r="B61" s="17">
        <f t="shared" si="14"/>
        <v>3.9000000000000021</v>
      </c>
      <c r="C61" s="18" t="s">
        <v>13</v>
      </c>
      <c r="D61" s="1"/>
      <c r="E61" s="57">
        <f t="shared" si="15"/>
        <v>156.00000000000009</v>
      </c>
      <c r="F61" s="1" t="s">
        <v>8</v>
      </c>
      <c r="G61" s="26">
        <f t="shared" si="22"/>
        <v>0</v>
      </c>
      <c r="H61" s="4" t="s">
        <v>9</v>
      </c>
      <c r="I61" s="25">
        <f t="shared" si="23"/>
        <v>0</v>
      </c>
      <c r="J61" s="19" t="s">
        <v>7</v>
      </c>
      <c r="K61" s="25">
        <f t="shared" si="9"/>
        <v>8.0367285483094939E-5</v>
      </c>
      <c r="L61" s="19" t="s">
        <v>7</v>
      </c>
      <c r="M61" s="24">
        <f t="shared" si="10"/>
        <v>2.8702601958248195</v>
      </c>
      <c r="N61" s="58" t="str">
        <f t="shared" si="17"/>
        <v/>
      </c>
      <c r="O61" s="24">
        <f t="shared" si="11"/>
        <v>15395.408947475602</v>
      </c>
      <c r="P61" s="19" t="s">
        <v>18</v>
      </c>
      <c r="Q61" s="26">
        <f t="shared" si="18"/>
        <v>3.141445770939816</v>
      </c>
      <c r="R61" s="19" t="s">
        <v>22</v>
      </c>
      <c r="S61" s="26">
        <f t="shared" si="19"/>
        <v>3.846153846153844</v>
      </c>
      <c r="T61" t="s">
        <v>38</v>
      </c>
      <c r="U61" s="26">
        <f t="shared" si="20"/>
        <v>2.040543392330682E-2</v>
      </c>
      <c r="V61" t="s">
        <v>37</v>
      </c>
      <c r="W61" s="58" t="str">
        <f t="shared" si="21"/>
        <v/>
      </c>
      <c r="X61" s="10"/>
    </row>
    <row r="62" spans="1:24">
      <c r="A62" s="58" t="str">
        <f t="shared" si="16"/>
        <v/>
      </c>
      <c r="B62" s="17">
        <f t="shared" si="14"/>
        <v>4.0000000000000018</v>
      </c>
      <c r="C62" s="18" t="s">
        <v>13</v>
      </c>
      <c r="D62" s="1"/>
      <c r="E62" s="57">
        <f t="shared" si="15"/>
        <v>160.00000000000006</v>
      </c>
      <c r="F62" s="1" t="s">
        <v>8</v>
      </c>
      <c r="G62" s="26">
        <f t="shared" si="22"/>
        <v>0</v>
      </c>
      <c r="H62" s="4" t="s">
        <v>9</v>
      </c>
      <c r="I62" s="25">
        <f t="shared" si="23"/>
        <v>0</v>
      </c>
      <c r="J62" s="19" t="s">
        <v>7</v>
      </c>
      <c r="K62" s="25">
        <f t="shared" si="9"/>
        <v>7.9791955901399237E-5</v>
      </c>
      <c r="L62" s="19" t="s">
        <v>7</v>
      </c>
      <c r="M62" s="24">
        <f t="shared" si="10"/>
        <v>2.8497127107642584</v>
      </c>
      <c r="N62" s="58" t="str">
        <f t="shared" si="17"/>
        <v/>
      </c>
      <c r="O62" s="24">
        <f t="shared" si="11"/>
        <v>15526.064392899185</v>
      </c>
      <c r="P62" s="19" t="s">
        <v>18</v>
      </c>
      <c r="Q62" s="26">
        <f t="shared" si="18"/>
        <v>3.0889034682673842</v>
      </c>
      <c r="R62" s="19" t="s">
        <v>22</v>
      </c>
      <c r="S62" s="26">
        <f t="shared" si="19"/>
        <v>3.7499999999999982</v>
      </c>
      <c r="T62" t="s">
        <v>38</v>
      </c>
      <c r="U62" s="26">
        <f t="shared" si="20"/>
        <v>2.0233717447653756E-2</v>
      </c>
      <c r="V62" t="s">
        <v>37</v>
      </c>
      <c r="W62" s="58" t="str">
        <f t="shared" si="21"/>
        <v/>
      </c>
      <c r="X62" s="10"/>
    </row>
    <row r="63" spans="1:24">
      <c r="A63" s="58" t="str">
        <f t="shared" si="16"/>
        <v/>
      </c>
      <c r="B63" s="17">
        <f t="shared" si="14"/>
        <v>4.1000000000000014</v>
      </c>
      <c r="C63" s="18" t="s">
        <v>13</v>
      </c>
      <c r="D63" s="1"/>
      <c r="E63" s="57">
        <f t="shared" si="15"/>
        <v>164.00000000000006</v>
      </c>
      <c r="F63" s="1" t="s">
        <v>8</v>
      </c>
      <c r="G63" s="26">
        <f t="shared" si="22"/>
        <v>0</v>
      </c>
      <c r="H63" s="4" t="s">
        <v>9</v>
      </c>
      <c r="I63" s="25">
        <f t="shared" si="23"/>
        <v>0</v>
      </c>
      <c r="J63" s="19" t="s">
        <v>7</v>
      </c>
      <c r="K63" s="25">
        <f t="shared" si="9"/>
        <v>7.9258208058459966E-5</v>
      </c>
      <c r="L63" s="19" t="s">
        <v>7</v>
      </c>
      <c r="M63" s="24">
        <f t="shared" si="10"/>
        <v>2.8306502878021416</v>
      </c>
      <c r="N63" s="58" t="str">
        <f t="shared" si="17"/>
        <v/>
      </c>
      <c r="O63" s="24">
        <f t="shared" si="11"/>
        <v>15649.437655752854</v>
      </c>
      <c r="P63" s="19" t="s">
        <v>18</v>
      </c>
      <c r="Q63" s="26">
        <f t="shared" si="18"/>
        <v>3.0375107540969726</v>
      </c>
      <c r="R63" s="19" t="s">
        <v>22</v>
      </c>
      <c r="S63" s="26">
        <f t="shared" si="19"/>
        <v>3.6585365853658525</v>
      </c>
      <c r="T63" t="s">
        <v>38</v>
      </c>
      <c r="U63" s="26">
        <f t="shared" si="20"/>
        <v>2.0074203745239119E-2</v>
      </c>
      <c r="V63" t="s">
        <v>37</v>
      </c>
      <c r="W63" s="58" t="str">
        <f t="shared" si="21"/>
        <v/>
      </c>
      <c r="X63" s="10"/>
    </row>
    <row r="64" spans="1:24">
      <c r="A64" s="58" t="str">
        <f t="shared" si="16"/>
        <v/>
      </c>
      <c r="B64" s="17">
        <f t="shared" si="14"/>
        <v>4.2000000000000011</v>
      </c>
      <c r="C64" s="18" t="s">
        <v>13</v>
      </c>
      <c r="D64" s="1"/>
      <c r="E64" s="57">
        <f t="shared" si="15"/>
        <v>168.00000000000006</v>
      </c>
      <c r="F64" s="1" t="s">
        <v>8</v>
      </c>
      <c r="G64" s="26">
        <f t="shared" si="22"/>
        <v>0</v>
      </c>
      <c r="H64" s="4" t="s">
        <v>9</v>
      </c>
      <c r="I64" s="25">
        <f t="shared" si="23"/>
        <v>0</v>
      </c>
      <c r="J64" s="19" t="s">
        <v>7</v>
      </c>
      <c r="K64" s="25">
        <f t="shared" si="9"/>
        <v>7.8762129326465229E-5</v>
      </c>
      <c r="L64" s="19" t="s">
        <v>7</v>
      </c>
      <c r="M64" s="24">
        <f t="shared" si="10"/>
        <v>2.8129331902309009</v>
      </c>
      <c r="N64" s="58" t="str">
        <f t="shared" si="17"/>
        <v/>
      </c>
      <c r="O64" s="24">
        <f t="shared" si="11"/>
        <v>15766.037821553513</v>
      </c>
      <c r="P64" s="19" t="s">
        <v>18</v>
      </c>
      <c r="Q64" s="26">
        <f t="shared" si="18"/>
        <v>2.9872819743285941</v>
      </c>
      <c r="R64" s="19" t="s">
        <v>22</v>
      </c>
      <c r="S64" s="26">
        <f t="shared" si="19"/>
        <v>3.5714285714285707</v>
      </c>
      <c r="T64" t="s">
        <v>38</v>
      </c>
      <c r="U64" s="26">
        <f t="shared" si="20"/>
        <v>1.9925741873492803E-2</v>
      </c>
      <c r="V64" t="s">
        <v>37</v>
      </c>
      <c r="W64" s="58" t="str">
        <f t="shared" si="21"/>
        <v/>
      </c>
      <c r="X64" s="10"/>
    </row>
    <row r="65" spans="1:24">
      <c r="A65" s="58" t="str">
        <f t="shared" si="16"/>
        <v/>
      </c>
      <c r="B65" s="17">
        <f t="shared" si="14"/>
        <v>4.3000000000000007</v>
      </c>
      <c r="C65" s="18" t="s">
        <v>13</v>
      </c>
      <c r="D65" s="1"/>
      <c r="E65" s="57">
        <f t="shared" si="15"/>
        <v>172.00000000000003</v>
      </c>
      <c r="F65" s="1" t="s">
        <v>8</v>
      </c>
      <c r="G65" s="26">
        <f t="shared" si="22"/>
        <v>0</v>
      </c>
      <c r="H65" s="4" t="s">
        <v>9</v>
      </c>
      <c r="I65" s="25">
        <f t="shared" si="23"/>
        <v>0</v>
      </c>
      <c r="J65" s="19" t="s">
        <v>7</v>
      </c>
      <c r="K65" s="25">
        <f t="shared" si="9"/>
        <v>7.8300256678788093E-5</v>
      </c>
      <c r="L65" s="19" t="s">
        <v>7</v>
      </c>
      <c r="M65" s="24">
        <f t="shared" si="10"/>
        <v>2.7964377385281463</v>
      </c>
      <c r="N65" s="58" t="str">
        <f t="shared" si="17"/>
        <v/>
      </c>
      <c r="O65" s="24">
        <f t="shared" si="11"/>
        <v>15876.333298983121</v>
      </c>
      <c r="P65" s="19" t="s">
        <v>18</v>
      </c>
      <c r="Q65" s="26">
        <f t="shared" si="18"/>
        <v>2.938222612324715</v>
      </c>
      <c r="R65" s="19" t="s">
        <v>22</v>
      </c>
      <c r="S65" s="26">
        <f t="shared" si="19"/>
        <v>3.4883720930232553</v>
      </c>
      <c r="T65" t="s">
        <v>38</v>
      </c>
      <c r="U65" s="26">
        <f t="shared" si="20"/>
        <v>1.9787314494091737E-2</v>
      </c>
      <c r="V65" t="s">
        <v>37</v>
      </c>
      <c r="W65" s="58" t="str">
        <f t="shared" si="21"/>
        <v/>
      </c>
      <c r="X65" s="10"/>
    </row>
    <row r="66" spans="1:24">
      <c r="A66" s="58" t="str">
        <f t="shared" si="16"/>
        <v/>
      </c>
      <c r="B66" s="17">
        <f t="shared" si="14"/>
        <v>4.4000000000000004</v>
      </c>
      <c r="C66" s="18" t="s">
        <v>13</v>
      </c>
      <c r="D66" s="1"/>
      <c r="E66" s="57">
        <f t="shared" si="15"/>
        <v>176</v>
      </c>
      <c r="F66" s="1" t="s">
        <v>8</v>
      </c>
      <c r="G66" s="26">
        <f t="shared" si="22"/>
        <v>0</v>
      </c>
      <c r="H66" s="4" t="s">
        <v>9</v>
      </c>
      <c r="I66" s="25">
        <f t="shared" si="23"/>
        <v>0</v>
      </c>
      <c r="J66" s="19" t="s">
        <v>7</v>
      </c>
      <c r="K66" s="25">
        <f t="shared" si="9"/>
        <v>7.7869516088767963E-5</v>
      </c>
      <c r="L66" s="19" t="s">
        <v>7</v>
      </c>
      <c r="M66" s="24">
        <f t="shared" si="10"/>
        <v>2.7810541460274272</v>
      </c>
      <c r="N66" s="58" t="str">
        <f t="shared" si="17"/>
        <v/>
      </c>
      <c r="O66" s="24">
        <f t="shared" si="11"/>
        <v>15980.755244219987</v>
      </c>
      <c r="P66" s="19" t="s">
        <v>18</v>
      </c>
      <c r="Q66" s="26">
        <f t="shared" si="18"/>
        <v>2.8903309153523913</v>
      </c>
      <c r="R66" s="19" t="s">
        <v>22</v>
      </c>
      <c r="S66" s="26">
        <f t="shared" si="19"/>
        <v>3.4090909090909087</v>
      </c>
      <c r="T66" t="s">
        <v>38</v>
      </c>
      <c r="U66" s="26">
        <f t="shared" si="20"/>
        <v>1.9658019611659066E-2</v>
      </c>
      <c r="V66" t="s">
        <v>37</v>
      </c>
      <c r="W66" s="58" t="str">
        <f t="shared" si="21"/>
        <v/>
      </c>
      <c r="X66" s="10"/>
    </row>
    <row r="67" spans="1:24">
      <c r="A67" s="58" t="str">
        <f t="shared" si="16"/>
        <v/>
      </c>
      <c r="B67" s="17">
        <f t="shared" si="14"/>
        <v>4.5</v>
      </c>
      <c r="C67" s="18" t="s">
        <v>13</v>
      </c>
      <c r="D67" s="1"/>
      <c r="E67" s="57">
        <f t="shared" si="15"/>
        <v>180</v>
      </c>
      <c r="F67" s="1" t="s">
        <v>8</v>
      </c>
      <c r="G67" s="26">
        <f t="shared" si="22"/>
        <v>0</v>
      </c>
      <c r="H67" s="4" t="s">
        <v>9</v>
      </c>
      <c r="I67" s="25">
        <f t="shared" si="23"/>
        <v>0</v>
      </c>
      <c r="J67" s="19" t="s">
        <v>7</v>
      </c>
      <c r="K67" s="25">
        <f t="shared" si="9"/>
        <v>7.7467171248499439E-5</v>
      </c>
      <c r="L67" s="19" t="s">
        <v>7</v>
      </c>
      <c r="M67" s="24">
        <f t="shared" si="10"/>
        <v>2.7666846874464084</v>
      </c>
      <c r="N67" s="58" t="str">
        <f t="shared" si="17"/>
        <v/>
      </c>
      <c r="O67" s="24">
        <f t="shared" si="11"/>
        <v>16079.700718818476</v>
      </c>
      <c r="P67" s="19" t="s">
        <v>18</v>
      </c>
      <c r="Q67" s="26">
        <f t="shared" si="18"/>
        <v>2.8435992570460811</v>
      </c>
      <c r="R67" s="19" t="s">
        <v>22</v>
      </c>
      <c r="S67" s="26">
        <f t="shared" si="19"/>
        <v>3.3333333333333335</v>
      </c>
      <c r="T67" t="s">
        <v>38</v>
      </c>
      <c r="U67" s="26">
        <f t="shared" si="20"/>
        <v>1.9537055166228466E-2</v>
      </c>
      <c r="V67" t="s">
        <v>37</v>
      </c>
      <c r="W67" s="58" t="str">
        <f t="shared" si="21"/>
        <v/>
      </c>
      <c r="X67" s="10"/>
    </row>
    <row r="68" spans="1:24">
      <c r="A68" s="58" t="str">
        <f t="shared" si="16"/>
        <v/>
      </c>
      <c r="B68" s="17">
        <f t="shared" si="14"/>
        <v>4.5999999999999996</v>
      </c>
      <c r="C68" s="18" t="s">
        <v>13</v>
      </c>
      <c r="D68" s="1"/>
      <c r="E68" s="57">
        <f t="shared" si="15"/>
        <v>184</v>
      </c>
      <c r="F68" s="1" t="s">
        <v>8</v>
      </c>
      <c r="G68" s="26">
        <f t="shared" si="22"/>
        <v>0</v>
      </c>
      <c r="H68" s="4" t="s">
        <v>9</v>
      </c>
      <c r="I68" s="25">
        <f t="shared" si="23"/>
        <v>0</v>
      </c>
      <c r="J68" s="19" t="s">
        <v>7</v>
      </c>
      <c r="K68" s="25">
        <f t="shared" si="9"/>
        <v>7.709078000479633E-5</v>
      </c>
      <c r="L68" s="19" t="s">
        <v>7</v>
      </c>
      <c r="M68" s="24">
        <f t="shared" si="10"/>
        <v>2.7532421430284404</v>
      </c>
      <c r="N68" s="58" t="str">
        <f t="shared" si="17"/>
        <v/>
      </c>
      <c r="O68" s="24">
        <f t="shared" si="11"/>
        <v>16173.535592050632</v>
      </c>
      <c r="P68" s="19" t="s">
        <v>18</v>
      </c>
      <c r="Q68" s="26">
        <f t="shared" si="18"/>
        <v>2.7980152779499261</v>
      </c>
      <c r="R68" s="19" t="s">
        <v>22</v>
      </c>
      <c r="S68" s="26">
        <f t="shared" si="19"/>
        <v>3.2608695652173916</v>
      </c>
      <c r="T68" t="s">
        <v>38</v>
      </c>
      <c r="U68" s="26">
        <f t="shared" si="20"/>
        <v>1.942370598018198E-2</v>
      </c>
      <c r="V68" t="s">
        <v>37</v>
      </c>
      <c r="W68" s="58" t="str">
        <f t="shared" si="21"/>
        <v/>
      </c>
      <c r="X68" s="10"/>
    </row>
    <row r="69" spans="1:24">
      <c r="A69" s="58" t="str">
        <f t="shared" si="16"/>
        <v/>
      </c>
      <c r="B69" s="17">
        <f t="shared" si="14"/>
        <v>4.6999999999999993</v>
      </c>
      <c r="C69" s="18" t="s">
        <v>13</v>
      </c>
      <c r="D69" s="1"/>
      <c r="E69" s="57">
        <f t="shared" si="15"/>
        <v>187.99999999999997</v>
      </c>
      <c r="F69" s="1" t="s">
        <v>8</v>
      </c>
      <c r="G69" s="26">
        <f t="shared" si="22"/>
        <v>0</v>
      </c>
      <c r="H69" s="4" t="s">
        <v>9</v>
      </c>
      <c r="I69" s="25">
        <f t="shared" si="23"/>
        <v>0</v>
      </c>
      <c r="J69" s="19" t="s">
        <v>7</v>
      </c>
      <c r="K69" s="25">
        <f t="shared" si="9"/>
        <v>7.6738157213068243E-5</v>
      </c>
      <c r="L69" s="19" t="s">
        <v>7</v>
      </c>
      <c r="M69" s="24">
        <f t="shared" si="10"/>
        <v>2.7406484718952946</v>
      </c>
      <c r="N69" s="58" t="str">
        <f t="shared" si="17"/>
        <v/>
      </c>
      <c r="O69" s="24">
        <f t="shared" si="11"/>
        <v>16262.597201380466</v>
      </c>
      <c r="P69" s="19" t="s">
        <v>18</v>
      </c>
      <c r="Q69" s="26">
        <f t="shared" si="18"/>
        <v>2.7535628395062104</v>
      </c>
      <c r="R69" s="19" t="s">
        <v>22</v>
      </c>
      <c r="S69" s="26">
        <f t="shared" si="19"/>
        <v>3.191489361702128</v>
      </c>
      <c r="T69" t="s">
        <v>38</v>
      </c>
      <c r="U69" s="26">
        <f t="shared" si="20"/>
        <v>1.9317332656639437E-2</v>
      </c>
      <c r="V69" t="s">
        <v>37</v>
      </c>
      <c r="W69" s="58" t="str">
        <f t="shared" si="21"/>
        <v/>
      </c>
      <c r="X69" s="10"/>
    </row>
    <row r="70" spans="1:24">
      <c r="A70" s="58" t="str">
        <f t="shared" si="16"/>
        <v/>
      </c>
      <c r="B70" s="17">
        <f t="shared" si="14"/>
        <v>4.7999999999999989</v>
      </c>
      <c r="C70" s="18" t="s">
        <v>13</v>
      </c>
      <c r="D70" s="1"/>
      <c r="E70" s="57">
        <f t="shared" si="15"/>
        <v>191.99999999999994</v>
      </c>
      <c r="F70" s="1" t="s">
        <v>8</v>
      </c>
      <c r="G70" s="26">
        <f t="shared" si="22"/>
        <v>0</v>
      </c>
      <c r="H70" s="4" t="s">
        <v>9</v>
      </c>
      <c r="I70" s="25">
        <f t="shared" si="23"/>
        <v>0</v>
      </c>
      <c r="J70" s="19" t="s">
        <v>7</v>
      </c>
      <c r="K70" s="25">
        <f t="shared" si="9"/>
        <v>7.6407342950853943E-5</v>
      </c>
      <c r="L70" s="19" t="s">
        <v>7</v>
      </c>
      <c r="M70" s="24">
        <f t="shared" si="10"/>
        <v>2.7288336768162123</v>
      </c>
      <c r="N70" s="58" t="str">
        <f t="shared" si="17"/>
        <v/>
      </c>
      <c r="O70" s="24">
        <f t="shared" si="11"/>
        <v>16347.196786271541</v>
      </c>
      <c r="P70" s="19" t="s">
        <v>18</v>
      </c>
      <c r="Q70" s="26">
        <f t="shared" si="18"/>
        <v>2.7102228212159041</v>
      </c>
      <c r="R70" s="19" t="s">
        <v>22</v>
      </c>
      <c r="S70" s="26">
        <f t="shared" si="19"/>
        <v>3.1250000000000009</v>
      </c>
      <c r="T70" t="s">
        <v>38</v>
      </c>
      <c r="U70" s="26">
        <f t="shared" si="20"/>
        <v>1.9217362102340676E-2</v>
      </c>
      <c r="V70" t="s">
        <v>37</v>
      </c>
      <c r="W70" s="58" t="str">
        <f t="shared" si="21"/>
        <v/>
      </c>
      <c r="X70" s="10"/>
    </row>
    <row r="71" spans="1:24">
      <c r="A71" s="58" t="str">
        <f t="shared" si="16"/>
        <v/>
      </c>
      <c r="B71" s="17">
        <f t="shared" si="14"/>
        <v>4.8999999999999986</v>
      </c>
      <c r="C71" s="18" t="s">
        <v>13</v>
      </c>
      <c r="D71" s="1"/>
      <c r="E71" s="57">
        <f t="shared" si="15"/>
        <v>195.99999999999994</v>
      </c>
      <c r="F71" s="1" t="s">
        <v>8</v>
      </c>
      <c r="G71" s="26">
        <f t="shared" si="22"/>
        <v>0</v>
      </c>
      <c r="H71" s="4" t="s">
        <v>9</v>
      </c>
      <c r="I71" s="25">
        <f t="shared" si="23"/>
        <v>0</v>
      </c>
      <c r="J71" s="19" t="s">
        <v>7</v>
      </c>
      <c r="K71" s="25">
        <f t="shared" si="9"/>
        <v>7.6096575225093006E-5</v>
      </c>
      <c r="L71" s="19" t="s">
        <v>7</v>
      </c>
      <c r="M71" s="24">
        <f t="shared" si="10"/>
        <v>2.7177348294676076</v>
      </c>
      <c r="N71" s="58" t="str">
        <f t="shared" si="17"/>
        <v/>
      </c>
      <c r="O71" s="24">
        <f t="shared" si="11"/>
        <v>16427.621711186715</v>
      </c>
      <c r="P71" s="19" t="s">
        <v>18</v>
      </c>
      <c r="Q71" s="26">
        <f t="shared" si="18"/>
        <v>2.6679737859508688</v>
      </c>
      <c r="R71" s="19" t="s">
        <v>22</v>
      </c>
      <c r="S71" s="26">
        <f t="shared" si="19"/>
        <v>3.0612244897959191</v>
      </c>
      <c r="T71" t="s">
        <v>38</v>
      </c>
      <c r="U71" s="26">
        <f t="shared" si="20"/>
        <v>1.9123279408489985E-2</v>
      </c>
      <c r="V71" t="s">
        <v>37</v>
      </c>
      <c r="W71" s="58" t="str">
        <f t="shared" si="21"/>
        <v/>
      </c>
      <c r="X71" s="10"/>
    </row>
    <row r="72" spans="1:24">
      <c r="A72" s="58" t="str">
        <f t="shared" si="16"/>
        <v/>
      </c>
      <c r="B72" s="17">
        <f t="shared" si="14"/>
        <v>4.9999999999999982</v>
      </c>
      <c r="C72" s="18" t="s">
        <v>13</v>
      </c>
      <c r="D72" s="1"/>
      <c r="E72" s="57">
        <f t="shared" si="15"/>
        <v>199.99999999999994</v>
      </c>
      <c r="F72" s="1" t="s">
        <v>8</v>
      </c>
      <c r="G72" s="26">
        <f t="shared" si="22"/>
        <v>0</v>
      </c>
      <c r="H72" s="4" t="s">
        <v>9</v>
      </c>
      <c r="I72" s="25">
        <f t="shared" si="23"/>
        <v>0</v>
      </c>
      <c r="J72" s="19" t="s">
        <v>7</v>
      </c>
      <c r="K72" s="25">
        <f t="shared" si="9"/>
        <v>7.5804266461484057E-5</v>
      </c>
      <c r="L72" s="19" t="s">
        <v>7</v>
      </c>
      <c r="M72" s="24">
        <f t="shared" si="10"/>
        <v>2.7072952307672877</v>
      </c>
      <c r="N72" s="58" t="str">
        <f t="shared" si="17"/>
        <v/>
      </c>
      <c r="O72" s="24">
        <f t="shared" si="11"/>
        <v>16504.137493686714</v>
      </c>
      <c r="P72" s="19" t="s">
        <v>18</v>
      </c>
      <c r="Q72" s="26">
        <f t="shared" si="18"/>
        <v>2.6267925344081999</v>
      </c>
      <c r="R72" s="19" t="s">
        <v>22</v>
      </c>
      <c r="S72" s="26">
        <f t="shared" si="19"/>
        <v>3.0000000000000009</v>
      </c>
      <c r="T72" t="s">
        <v>38</v>
      </c>
      <c r="U72" s="26">
        <f t="shared" si="20"/>
        <v>1.9034620871291881E-2</v>
      </c>
      <c r="V72" t="s">
        <v>37</v>
      </c>
      <c r="W72" s="58" t="str">
        <f t="shared" si="21"/>
        <v/>
      </c>
      <c r="X72" s="10"/>
    </row>
    <row r="73" spans="1:24">
      <c r="A73" s="58" t="str">
        <f t="shared" si="16"/>
        <v/>
      </c>
      <c r="B73" s="17">
        <f t="shared" si="14"/>
        <v>5.0999999999999979</v>
      </c>
      <c r="C73" s="18" t="s">
        <v>13</v>
      </c>
      <c r="D73" s="1"/>
      <c r="E73" s="57">
        <f t="shared" si="15"/>
        <v>203.99999999999991</v>
      </c>
      <c r="F73" s="1" t="s">
        <v>8</v>
      </c>
      <c r="G73" s="26">
        <f t="shared" si="22"/>
        <v>0</v>
      </c>
      <c r="H73" s="4" t="s">
        <v>9</v>
      </c>
      <c r="I73" s="25">
        <f t="shared" si="23"/>
        <v>0</v>
      </c>
      <c r="J73" s="19" t="s">
        <v>7</v>
      </c>
      <c r="K73" s="25">
        <f t="shared" si="9"/>
        <v>7.5528983188601713E-5</v>
      </c>
      <c r="L73" s="19" t="s">
        <v>7</v>
      </c>
      <c r="M73" s="24">
        <f t="shared" si="10"/>
        <v>2.6974636853072043</v>
      </c>
      <c r="N73" s="58" t="str">
        <f t="shared" si="17"/>
        <v/>
      </c>
      <c r="O73" s="24">
        <f t="shared" si="11"/>
        <v>16576.989653168155</v>
      </c>
      <c r="P73" s="19" t="s">
        <v>18</v>
      </c>
      <c r="Q73" s="26">
        <f t="shared" si="18"/>
        <v>2.5866545663474363</v>
      </c>
      <c r="R73" s="19" t="s">
        <v>22</v>
      </c>
      <c r="S73" s="26">
        <f t="shared" si="19"/>
        <v>2.9411764705882364</v>
      </c>
      <c r="T73" t="s">
        <v>38</v>
      </c>
      <c r="U73" s="26">
        <f t="shared" si="20"/>
        <v>1.8950967972641546E-2</v>
      </c>
      <c r="V73" t="s">
        <v>37</v>
      </c>
      <c r="W73" s="58" t="str">
        <f t="shared" si="21"/>
        <v/>
      </c>
      <c r="X73" s="10"/>
    </row>
    <row r="74" spans="1:24">
      <c r="A74" s="58" t="str">
        <f t="shared" si="16"/>
        <v/>
      </c>
      <c r="B74" s="17">
        <f t="shared" si="14"/>
        <v>5.1999999999999975</v>
      </c>
      <c r="C74" s="18" t="s">
        <v>13</v>
      </c>
      <c r="D74" s="1"/>
      <c r="E74" s="57">
        <f t="shared" si="15"/>
        <v>207.99999999999989</v>
      </c>
      <c r="F74" s="1" t="s">
        <v>8</v>
      </c>
      <c r="G74" s="26">
        <f t="shared" si="22"/>
        <v>0</v>
      </c>
      <c r="H74" s="4" t="s">
        <v>9</v>
      </c>
      <c r="I74" s="25">
        <f t="shared" si="23"/>
        <v>0</v>
      </c>
      <c r="J74" s="19" t="s">
        <v>7</v>
      </c>
      <c r="K74" s="25">
        <f t="shared" si="9"/>
        <v>7.5269428430095044E-5</v>
      </c>
      <c r="L74" s="19" t="s">
        <v>7</v>
      </c>
      <c r="M74" s="24">
        <f t="shared" si="10"/>
        <v>2.6881938725033945</v>
      </c>
      <c r="N74" s="58" t="str">
        <f t="shared" si="17"/>
        <v/>
      </c>
      <c r="O74" s="24">
        <f t="shared" si="11"/>
        <v>16646.405395143138</v>
      </c>
      <c r="P74" s="19" t="s">
        <v>18</v>
      </c>
      <c r="Q74" s="26">
        <f t="shared" si="18"/>
        <v>2.5475344634396762</v>
      </c>
      <c r="R74" s="19" t="s">
        <v>22</v>
      </c>
      <c r="S74" s="26">
        <f t="shared" si="19"/>
        <v>2.8846153846153859</v>
      </c>
      <c r="T74" t="s">
        <v>38</v>
      </c>
      <c r="U74" s="26">
        <f t="shared" si="20"/>
        <v>1.8871942172672213E-2</v>
      </c>
      <c r="V74" t="s">
        <v>37</v>
      </c>
      <c r="W74" s="58" t="str">
        <f t="shared" si="21"/>
        <v/>
      </c>
      <c r="X74" s="10"/>
    </row>
    <row r="75" spans="1:24">
      <c r="A75" s="58" t="str">
        <f t="shared" si="16"/>
        <v/>
      </c>
      <c r="B75" s="17">
        <f t="shared" si="14"/>
        <v>5.2999999999999972</v>
      </c>
      <c r="C75" s="18" t="s">
        <v>13</v>
      </c>
      <c r="D75" s="1"/>
      <c r="E75" s="57">
        <f t="shared" si="15"/>
        <v>211.99999999999989</v>
      </c>
      <c r="F75" s="1" t="s">
        <v>8</v>
      </c>
      <c r="G75" s="26">
        <f t="shared" si="22"/>
        <v>0</v>
      </c>
      <c r="H75" s="4" t="s">
        <v>9</v>
      </c>
      <c r="I75" s="25">
        <f t="shared" si="23"/>
        <v>0</v>
      </c>
      <c r="J75" s="19" t="s">
        <v>7</v>
      </c>
      <c r="K75" s="25">
        <f t="shared" si="9"/>
        <v>7.502442640013599E-5</v>
      </c>
      <c r="L75" s="19" t="s">
        <v>7</v>
      </c>
      <c r="M75" s="24">
        <f t="shared" si="10"/>
        <v>2.6794438000048566</v>
      </c>
      <c r="N75" s="58" t="str">
        <f t="shared" si="17"/>
        <v/>
      </c>
      <c r="O75" s="24">
        <f t="shared" si="11"/>
        <v>16712.595145155865</v>
      </c>
      <c r="P75" s="19" t="s">
        <v>18</v>
      </c>
      <c r="Q75" s="26">
        <f t="shared" si="18"/>
        <v>2.5094062061981979</v>
      </c>
      <c r="R75" s="19" t="s">
        <v>22</v>
      </c>
      <c r="S75" s="26">
        <f t="shared" si="19"/>
        <v>2.8301886792452846</v>
      </c>
      <c r="T75" t="s">
        <v>38</v>
      </c>
      <c r="U75" s="26">
        <f t="shared" si="20"/>
        <v>1.8797200391170617E-2</v>
      </c>
      <c r="V75" t="s">
        <v>37</v>
      </c>
      <c r="W75" s="58" t="str">
        <f t="shared" si="21"/>
        <v/>
      </c>
      <c r="X75" s="10"/>
    </row>
    <row r="76" spans="1:24">
      <c r="A76" s="58" t="str">
        <f t="shared" si="16"/>
        <v/>
      </c>
      <c r="B76" s="17">
        <f t="shared" si="14"/>
        <v>5.3999999999999968</v>
      </c>
      <c r="C76" s="18" t="s">
        <v>13</v>
      </c>
      <c r="D76" s="1"/>
      <c r="E76" s="57">
        <f t="shared" si="15"/>
        <v>215.99999999999989</v>
      </c>
      <c r="F76" s="1" t="s">
        <v>8</v>
      </c>
      <c r="G76" s="26">
        <f t="shared" si="22"/>
        <v>0</v>
      </c>
      <c r="H76" s="4" t="s">
        <v>9</v>
      </c>
      <c r="I76" s="25">
        <f t="shared" si="23"/>
        <v>0</v>
      </c>
      <c r="J76" s="19" t="s">
        <v>7</v>
      </c>
      <c r="K76" s="25">
        <f t="shared" si="9"/>
        <v>7.4792909164117985E-5</v>
      </c>
      <c r="L76" s="19" t="s">
        <v>7</v>
      </c>
      <c r="M76" s="24">
        <f t="shared" si="10"/>
        <v>2.6711753272899279</v>
      </c>
      <c r="N76" s="58" t="str">
        <f t="shared" si="17"/>
        <v/>
      </c>
      <c r="O76" s="24">
        <f t="shared" si="11"/>
        <v>16775.753945532088</v>
      </c>
      <c r="P76" s="19" t="s">
        <v>18</v>
      </c>
      <c r="Q76" s="26">
        <f t="shared" si="18"/>
        <v>2.4722434354802343</v>
      </c>
      <c r="R76" s="19" t="s">
        <v>22</v>
      </c>
      <c r="S76" s="26">
        <f t="shared" si="19"/>
        <v>2.7777777777777795</v>
      </c>
      <c r="T76" t="s">
        <v>38</v>
      </c>
      <c r="U76" s="26">
        <f t="shared" si="20"/>
        <v>1.8726431075466985E-2</v>
      </c>
      <c r="V76" t="s">
        <v>37</v>
      </c>
      <c r="W76" s="58" t="str">
        <f t="shared" si="21"/>
        <v/>
      </c>
      <c r="X76" s="10"/>
    </row>
    <row r="77" spans="1:24">
      <c r="A77" s="58" t="str">
        <f t="shared" si="16"/>
        <v/>
      </c>
      <c r="B77" s="17">
        <f t="shared" si="14"/>
        <v>5.4999999999999964</v>
      </c>
      <c r="C77" s="18" t="s">
        <v>13</v>
      </c>
      <c r="D77" s="1"/>
      <c r="E77" s="57">
        <f t="shared" si="15"/>
        <v>219.99999999999986</v>
      </c>
      <c r="F77" s="1" t="s">
        <v>8</v>
      </c>
      <c r="G77" s="26">
        <f t="shared" si="22"/>
        <v>0</v>
      </c>
      <c r="H77" s="4" t="s">
        <v>9</v>
      </c>
      <c r="I77" s="25">
        <f t="shared" si="23"/>
        <v>0</v>
      </c>
      <c r="J77" s="19" t="s">
        <v>7</v>
      </c>
      <c r="K77" s="25">
        <f t="shared" si="9"/>
        <v>7.4573904981400032E-5</v>
      </c>
      <c r="L77" s="19" t="s">
        <v>7</v>
      </c>
      <c r="M77" s="24">
        <f t="shared" si="10"/>
        <v>2.6633537493357156</v>
      </c>
      <c r="N77" s="58" t="str">
        <f t="shared" si="17"/>
        <v/>
      </c>
      <c r="O77" s="24">
        <f t="shared" si="11"/>
        <v>16836.062727216864</v>
      </c>
      <c r="P77" s="19" t="s">
        <v>18</v>
      </c>
      <c r="Q77" s="26">
        <f t="shared" si="18"/>
        <v>2.4360196673877379</v>
      </c>
      <c r="R77" s="19" t="s">
        <v>22</v>
      </c>
      <c r="S77" s="26">
        <f t="shared" si="19"/>
        <v>2.7272727272727288</v>
      </c>
      <c r="T77" t="s">
        <v>38</v>
      </c>
      <c r="U77" s="26">
        <f t="shared" si="20"/>
        <v>1.8659350769236031E-2</v>
      </c>
      <c r="V77" t="s">
        <v>37</v>
      </c>
      <c r="W77" s="58" t="str">
        <f t="shared" si="21"/>
        <v/>
      </c>
      <c r="X77" s="10"/>
    </row>
    <row r="78" spans="1:24">
      <c r="A78" s="58" t="str">
        <f t="shared" si="16"/>
        <v/>
      </c>
      <c r="B78" s="17">
        <f t="shared" ref="B78:B105" si="24">B77+0.1</f>
        <v>5.5999999999999961</v>
      </c>
      <c r="C78" s="18" t="s">
        <v>13</v>
      </c>
      <c r="D78" s="1"/>
      <c r="E78" s="57">
        <f t="shared" ref="E78:E105" si="25">B78*$B$15</f>
        <v>223.99999999999983</v>
      </c>
      <c r="F78" s="1" t="s">
        <v>8</v>
      </c>
      <c r="G78" s="26">
        <f t="shared" si="22"/>
        <v>0</v>
      </c>
      <c r="H78" s="4" t="s">
        <v>9</v>
      </c>
      <c r="I78" s="25">
        <f t="shared" si="23"/>
        <v>0</v>
      </c>
      <c r="J78" s="19" t="s">
        <v>7</v>
      </c>
      <c r="K78" s="25">
        <f t="shared" si="9"/>
        <v>7.4366528091990831E-5</v>
      </c>
      <c r="L78" s="19" t="s">
        <v>7</v>
      </c>
      <c r="M78" s="24">
        <f t="shared" si="10"/>
        <v>2.6559474318568155</v>
      </c>
      <c r="N78" s="58" t="str">
        <f t="shared" si="17"/>
        <v/>
      </c>
      <c r="O78" s="24">
        <f t="shared" si="11"/>
        <v>16893.689468012952</v>
      </c>
      <c r="P78" s="19" t="s">
        <v>18</v>
      </c>
      <c r="Q78" s="26">
        <f t="shared" si="18"/>
        <v>2.4007084689998184</v>
      </c>
      <c r="R78" s="19" t="s">
        <v>22</v>
      </c>
      <c r="S78" s="26">
        <f t="shared" si="19"/>
        <v>2.6785714285714306</v>
      </c>
      <c r="T78" t="s">
        <v>38</v>
      </c>
      <c r="U78" s="26">
        <f t="shared" si="20"/>
        <v>1.8595701110454388E-2</v>
      </c>
      <c r="V78" t="s">
        <v>37</v>
      </c>
      <c r="W78" s="58" t="str">
        <f t="shared" si="21"/>
        <v/>
      </c>
      <c r="X78" s="10"/>
    </row>
    <row r="79" spans="1:24">
      <c r="A79" s="58" t="str">
        <f t="shared" si="16"/>
        <v/>
      </c>
      <c r="B79" s="17">
        <f t="shared" si="24"/>
        <v>5.6999999999999957</v>
      </c>
      <c r="C79" s="18" t="s">
        <v>13</v>
      </c>
      <c r="D79" s="1"/>
      <c r="E79" s="57">
        <f t="shared" si="25"/>
        <v>227.99999999999983</v>
      </c>
      <c r="F79" s="1" t="s">
        <v>8</v>
      </c>
      <c r="G79" s="26">
        <f t="shared" si="22"/>
        <v>0</v>
      </c>
      <c r="H79" s="4" t="s">
        <v>9</v>
      </c>
      <c r="I79" s="25">
        <f t="shared" si="23"/>
        <v>0</v>
      </c>
      <c r="J79" s="19" t="s">
        <v>7</v>
      </c>
      <c r="K79" s="25">
        <f t="shared" si="9"/>
        <v>7.4169969746325776E-5</v>
      </c>
      <c r="L79" s="19" t="s">
        <v>7</v>
      </c>
      <c r="M79" s="24">
        <f t="shared" si="10"/>
        <v>2.6489274909402063</v>
      </c>
      <c r="N79" s="58" t="str">
        <f t="shared" si="17"/>
        <v/>
      </c>
      <c r="O79" s="24">
        <f t="shared" si="11"/>
        <v>16948.790247610646</v>
      </c>
      <c r="P79" s="19" t="s">
        <v>18</v>
      </c>
      <c r="Q79" s="26">
        <f t="shared" si="18"/>
        <v>2.3662836011976989</v>
      </c>
      <c r="R79" s="19" t="s">
        <v>22</v>
      </c>
      <c r="S79" s="26">
        <f t="shared" si="19"/>
        <v>2.631578947368423</v>
      </c>
      <c r="T79" t="s">
        <v>38</v>
      </c>
      <c r="U79" s="26">
        <f t="shared" si="20"/>
        <v>1.853524619813424E-2</v>
      </c>
      <c r="V79" t="s">
        <v>37</v>
      </c>
      <c r="W79" s="58" t="str">
        <f t="shared" si="21"/>
        <v/>
      </c>
      <c r="X79" s="10"/>
    </row>
    <row r="80" spans="1:24">
      <c r="A80" s="58" t="str">
        <f t="shared" si="16"/>
        <v/>
      </c>
      <c r="B80" s="17">
        <f t="shared" si="24"/>
        <v>5.7999999999999954</v>
      </c>
      <c r="C80" s="18" t="s">
        <v>13</v>
      </c>
      <c r="D80" s="1"/>
      <c r="E80" s="57">
        <f t="shared" si="25"/>
        <v>231.99999999999983</v>
      </c>
      <c r="F80" s="1" t="s">
        <v>8</v>
      </c>
      <c r="G80" s="26">
        <f t="shared" si="22"/>
        <v>0</v>
      </c>
      <c r="H80" s="4" t="s">
        <v>9</v>
      </c>
      <c r="I80" s="25">
        <f t="shared" si="23"/>
        <v>0</v>
      </c>
      <c r="J80" s="19" t="s">
        <v>7</v>
      </c>
      <c r="K80" s="25">
        <f t="shared" si="9"/>
        <v>7.3983490308181533E-5</v>
      </c>
      <c r="L80" s="19" t="s">
        <v>7</v>
      </c>
      <c r="M80" s="24">
        <f t="shared" si="10"/>
        <v>2.6422675110064833</v>
      </c>
      <c r="N80" s="58" t="str">
        <f t="shared" si="17"/>
        <v/>
      </c>
      <c r="O80" s="24">
        <f t="shared" si="11"/>
        <v>17001.510208916992</v>
      </c>
      <c r="P80" s="19" t="s">
        <v>18</v>
      </c>
      <c r="Q80" s="26">
        <f t="shared" si="18"/>
        <v>2.3327191338583324</v>
      </c>
      <c r="R80" s="19" t="s">
        <v>22</v>
      </c>
      <c r="S80" s="26">
        <f t="shared" si="19"/>
        <v>2.586206896551726</v>
      </c>
      <c r="T80" t="s">
        <v>38</v>
      </c>
      <c r="U80" s="26">
        <f t="shared" si="20"/>
        <v>1.8477770276856573E-2</v>
      </c>
      <c r="V80" t="s">
        <v>37</v>
      </c>
      <c r="W80" s="58" t="str">
        <f t="shared" si="21"/>
        <v/>
      </c>
      <c r="X80" s="10"/>
    </row>
    <row r="81" spans="1:24">
      <c r="A81" s="58" t="str">
        <f t="shared" si="16"/>
        <v/>
      </c>
      <c r="B81" s="17">
        <f t="shared" si="24"/>
        <v>5.899999999999995</v>
      </c>
      <c r="C81" s="18" t="s">
        <v>13</v>
      </c>
      <c r="D81" s="1"/>
      <c r="E81" s="57">
        <f t="shared" si="25"/>
        <v>235.9999999999998</v>
      </c>
      <c r="F81" s="1" t="s">
        <v>8</v>
      </c>
      <c r="G81" s="26">
        <f t="shared" si="22"/>
        <v>0</v>
      </c>
      <c r="H81" s="4" t="s">
        <v>9</v>
      </c>
      <c r="I81" s="25">
        <f t="shared" si="23"/>
        <v>0</v>
      </c>
      <c r="J81" s="19" t="s">
        <v>7</v>
      </c>
      <c r="K81" s="25">
        <f t="shared" si="9"/>
        <v>7.3806412286473412E-5</v>
      </c>
      <c r="L81" s="19" t="s">
        <v>7</v>
      </c>
      <c r="M81" s="24">
        <f t="shared" si="10"/>
        <v>2.6359432959454789</v>
      </c>
      <c r="N81" s="58" t="str">
        <f t="shared" si="17"/>
        <v/>
      </c>
      <c r="O81" s="24">
        <f t="shared" si="11"/>
        <v>17051.984434357862</v>
      </c>
      <c r="P81" s="19" t="s">
        <v>18</v>
      </c>
      <c r="Q81" s="26">
        <f t="shared" si="18"/>
        <v>2.2999895378648705</v>
      </c>
      <c r="R81" s="19" t="s">
        <v>22</v>
      </c>
      <c r="S81" s="26">
        <f t="shared" si="19"/>
        <v>2.5423728813559343</v>
      </c>
      <c r="T81" t="s">
        <v>38</v>
      </c>
      <c r="U81" s="26">
        <f t="shared" si="20"/>
        <v>1.842307569593029E-2</v>
      </c>
      <c r="V81" t="s">
        <v>37</v>
      </c>
      <c r="W81" s="58" t="str">
        <f t="shared" si="21"/>
        <v/>
      </c>
      <c r="X81" s="10"/>
    </row>
    <row r="82" spans="1:24">
      <c r="A82" s="58" t="str">
        <f t="shared" si="16"/>
        <v/>
      </c>
      <c r="B82" s="17">
        <f t="shared" si="24"/>
        <v>5.9999999999999947</v>
      </c>
      <c r="C82" s="18" t="s">
        <v>13</v>
      </c>
      <c r="D82" s="1"/>
      <c r="E82" s="57">
        <f t="shared" si="25"/>
        <v>239.99999999999977</v>
      </c>
      <c r="F82" s="1" t="s">
        <v>8</v>
      </c>
      <c r="G82" s="26">
        <f t="shared" si="22"/>
        <v>0</v>
      </c>
      <c r="H82" s="4" t="s">
        <v>9</v>
      </c>
      <c r="I82" s="25">
        <f t="shared" si="23"/>
        <v>0</v>
      </c>
      <c r="J82" s="19" t="s">
        <v>7</v>
      </c>
      <c r="K82" s="25">
        <f t="shared" si="9"/>
        <v>7.3638114173135073E-5</v>
      </c>
      <c r="L82" s="19" t="s">
        <v>7</v>
      </c>
      <c r="M82" s="24">
        <f t="shared" si="10"/>
        <v>2.6299326490405384</v>
      </c>
      <c r="N82" s="58" t="str">
        <f t="shared" si="17"/>
        <v/>
      </c>
      <c r="O82" s="24">
        <f t="shared" si="11"/>
        <v>17100.338745046207</v>
      </c>
      <c r="P82" s="19" t="s">
        <v>18</v>
      </c>
      <c r="Q82" s="26">
        <f t="shared" si="18"/>
        <v>2.2680697576855833</v>
      </c>
      <c r="R82" s="19" t="s">
        <v>22</v>
      </c>
      <c r="S82" s="26">
        <f t="shared" si="19"/>
        <v>2.5000000000000022</v>
      </c>
      <c r="T82" t="s">
        <v>38</v>
      </c>
      <c r="U82" s="26">
        <f t="shared" si="20"/>
        <v>1.8370981106500362E-2</v>
      </c>
      <c r="V82" t="s">
        <v>37</v>
      </c>
      <c r="W82" s="58" t="str">
        <f t="shared" si="21"/>
        <v/>
      </c>
      <c r="X82" s="10"/>
    </row>
    <row r="83" spans="1:24">
      <c r="A83" s="58" t="str">
        <f t="shared" si="16"/>
        <v/>
      </c>
      <c r="B83" s="17">
        <f t="shared" si="24"/>
        <v>6.0999999999999943</v>
      </c>
      <c r="C83" s="18" t="s">
        <v>13</v>
      </c>
      <c r="D83" s="1"/>
      <c r="E83" s="57">
        <f t="shared" si="25"/>
        <v>243.99999999999977</v>
      </c>
      <c r="F83" s="1" t="s">
        <v>8</v>
      </c>
      <c r="G83" s="26">
        <f t="shared" si="22"/>
        <v>0</v>
      </c>
      <c r="H83" s="4" t="s">
        <v>9</v>
      </c>
      <c r="I83" s="25">
        <f t="shared" si="23"/>
        <v>0</v>
      </c>
      <c r="J83" s="19" t="s">
        <v>7</v>
      </c>
      <c r="K83" s="25">
        <f t="shared" si="9"/>
        <v>7.3478024982246608E-5</v>
      </c>
      <c r="L83" s="19" t="s">
        <v>7</v>
      </c>
      <c r="M83" s="24">
        <f t="shared" si="10"/>
        <v>2.624215177937379</v>
      </c>
      <c r="N83" s="58" t="str">
        <f t="shared" si="17"/>
        <v/>
      </c>
      <c r="O83" s="24">
        <f t="shared" si="11"/>
        <v>17146.6904299862</v>
      </c>
      <c r="P83" s="19" t="s">
        <v>18</v>
      </c>
      <c r="Q83" s="26">
        <f t="shared" si="18"/>
        <v>2.2369352676864471</v>
      </c>
      <c r="R83" s="19" t="s">
        <v>22</v>
      </c>
      <c r="S83" s="26">
        <f t="shared" si="19"/>
        <v>2.4590163934426252</v>
      </c>
      <c r="T83" t="s">
        <v>38</v>
      </c>
      <c r="U83" s="26">
        <f t="shared" si="20"/>
        <v>1.8321319865355082E-2</v>
      </c>
      <c r="V83" t="s">
        <v>37</v>
      </c>
      <c r="W83" s="58" t="str">
        <f t="shared" si="21"/>
        <v/>
      </c>
      <c r="X83" s="10"/>
    </row>
    <row r="84" spans="1:24">
      <c r="A84" s="58" t="str">
        <f t="shared" si="16"/>
        <v/>
      </c>
      <c r="B84" s="17">
        <f t="shared" si="24"/>
        <v>6.199999999999994</v>
      </c>
      <c r="C84" s="18" t="s">
        <v>13</v>
      </c>
      <c r="D84" s="1"/>
      <c r="E84" s="57">
        <f t="shared" si="25"/>
        <v>247.99999999999977</v>
      </c>
      <c r="F84" s="1" t="s">
        <v>8</v>
      </c>
      <c r="G84" s="26">
        <f t="shared" si="22"/>
        <v>0</v>
      </c>
      <c r="H84" s="4" t="s">
        <v>9</v>
      </c>
      <c r="I84" s="25">
        <f t="shared" si="23"/>
        <v>0</v>
      </c>
      <c r="J84" s="19" t="s">
        <v>7</v>
      </c>
      <c r="K84" s="25">
        <f t="shared" si="9"/>
        <v>7.3325619400669623E-5</v>
      </c>
      <c r="L84" s="19" t="s">
        <v>7</v>
      </c>
      <c r="M84" s="24">
        <f t="shared" si="10"/>
        <v>2.6187721214524866</v>
      </c>
      <c r="N84" s="58" t="str">
        <f t="shared" si="17"/>
        <v/>
      </c>
      <c r="O84" s="24">
        <f t="shared" si="11"/>
        <v>17191.14891181609</v>
      </c>
      <c r="P84" s="19" t="s">
        <v>18</v>
      </c>
      <c r="Q84" s="26">
        <f t="shared" si="18"/>
        <v>2.2065621148485808</v>
      </c>
      <c r="R84" s="19" t="s">
        <v>22</v>
      </c>
      <c r="S84" s="26">
        <f t="shared" si="19"/>
        <v>2.4193548387096797</v>
      </c>
      <c r="T84" t="s">
        <v>38</v>
      </c>
      <c r="U84" s="26">
        <f t="shared" si="20"/>
        <v>1.82739386187315E-2</v>
      </c>
      <c r="V84" t="s">
        <v>37</v>
      </c>
      <c r="W84" s="58" t="str">
        <f t="shared" si="21"/>
        <v/>
      </c>
      <c r="X84" s="10"/>
    </row>
    <row r="85" spans="1:24">
      <c r="A85" s="58" t="str">
        <f t="shared" si="16"/>
        <v/>
      </c>
      <c r="B85" s="17">
        <f t="shared" si="24"/>
        <v>6.2999999999999936</v>
      </c>
      <c r="C85" s="18" t="s">
        <v>13</v>
      </c>
      <c r="D85" s="1"/>
      <c r="E85" s="57">
        <f t="shared" si="25"/>
        <v>251.99999999999974</v>
      </c>
      <c r="F85" s="1" t="s">
        <v>8</v>
      </c>
      <c r="G85" s="26">
        <f t="shared" si="22"/>
        <v>0</v>
      </c>
      <c r="H85" s="4" t="s">
        <v>9</v>
      </c>
      <c r="I85" s="25">
        <f t="shared" si="23"/>
        <v>0</v>
      </c>
      <c r="J85" s="19" t="s">
        <v>7</v>
      </c>
      <c r="K85" s="25">
        <f t="shared" si="9"/>
        <v>7.3180413473164399E-5</v>
      </c>
      <c r="L85" s="19" t="s">
        <v>7</v>
      </c>
      <c r="M85" s="24">
        <f t="shared" si="10"/>
        <v>2.6135861954701571</v>
      </c>
      <c r="N85" s="58" t="str">
        <f t="shared" si="17"/>
        <v/>
      </c>
      <c r="O85" s="24">
        <f t="shared" si="11"/>
        <v>17233.816354981009</v>
      </c>
      <c r="P85" s="19" t="s">
        <v>18</v>
      </c>
      <c r="Q85" s="26">
        <f t="shared" si="18"/>
        <v>2.1769269501452682</v>
      </c>
      <c r="R85" s="19" t="s">
        <v>22</v>
      </c>
      <c r="S85" s="26">
        <f t="shared" si="19"/>
        <v>2.3809523809523832</v>
      </c>
      <c r="T85" t="s">
        <v>38</v>
      </c>
      <c r="U85" s="26">
        <f t="shared" si="20"/>
        <v>1.8228696043241906E-2</v>
      </c>
      <c r="V85" t="s">
        <v>37</v>
      </c>
      <c r="W85" s="58" t="str">
        <f t="shared" si="21"/>
        <v/>
      </c>
      <c r="X85" s="10"/>
    </row>
    <row r="86" spans="1:24">
      <c r="A86" s="58" t="str">
        <f t="shared" si="16"/>
        <v/>
      </c>
      <c r="B86" s="17">
        <f t="shared" si="24"/>
        <v>6.3999999999999932</v>
      </c>
      <c r="C86" s="18" t="s">
        <v>13</v>
      </c>
      <c r="D86" s="1"/>
      <c r="E86" s="57">
        <f t="shared" si="25"/>
        <v>255.99999999999972</v>
      </c>
      <c r="F86" s="1" t="s">
        <v>8</v>
      </c>
      <c r="G86" s="26">
        <f t="shared" si="22"/>
        <v>0</v>
      </c>
      <c r="H86" s="4" t="s">
        <v>9</v>
      </c>
      <c r="I86" s="25">
        <f t="shared" si="23"/>
        <v>0</v>
      </c>
      <c r="J86" s="19" t="s">
        <v>7</v>
      </c>
      <c r="K86" s="25">
        <f t="shared" si="9"/>
        <v>7.304196075570948E-5</v>
      </c>
      <c r="L86" s="19" t="s">
        <v>7</v>
      </c>
      <c r="M86" s="24">
        <f t="shared" si="10"/>
        <v>2.6086414555610529</v>
      </c>
      <c r="N86" s="58" t="str">
        <f t="shared" si="17"/>
        <v/>
      </c>
      <c r="O86" s="24">
        <f t="shared" si="11"/>
        <v>17274.788221668601</v>
      </c>
      <c r="P86" s="19" t="s">
        <v>18</v>
      </c>
      <c r="Q86" s="26">
        <f t="shared" si="18"/>
        <v>2.1480070504820321</v>
      </c>
      <c r="R86" s="19" t="s">
        <v>22</v>
      </c>
      <c r="S86" s="26">
        <f t="shared" si="19"/>
        <v>2.3437500000000027</v>
      </c>
      <c r="T86" t="s">
        <v>38</v>
      </c>
      <c r="U86" s="26">
        <f t="shared" si="20"/>
        <v>1.8185461724268579E-2</v>
      </c>
      <c r="V86" t="s">
        <v>37</v>
      </c>
      <c r="W86" s="58" t="str">
        <f t="shared" si="21"/>
        <v/>
      </c>
      <c r="X86" s="10"/>
    </row>
    <row r="87" spans="1:24">
      <c r="A87" s="58" t="str">
        <f t="shared" si="16"/>
        <v/>
      </c>
      <c r="B87" s="17">
        <f t="shared" si="24"/>
        <v>6.4999999999999929</v>
      </c>
      <c r="C87" s="18" t="s">
        <v>13</v>
      </c>
      <c r="D87" s="1"/>
      <c r="E87" s="57">
        <f t="shared" si="25"/>
        <v>259.99999999999972</v>
      </c>
      <c r="F87" s="1" t="s">
        <v>8</v>
      </c>
      <c r="G87" s="26">
        <f t="shared" si="22"/>
        <v>0</v>
      </c>
      <c r="H87" s="4" t="s">
        <v>9</v>
      </c>
      <c r="I87" s="25">
        <f t="shared" si="23"/>
        <v>0</v>
      </c>
      <c r="J87" s="19" t="s">
        <v>7</v>
      </c>
      <c r="K87" s="25">
        <f t="shared" si="9"/>
        <v>7.2909848879849378E-5</v>
      </c>
      <c r="L87" s="19" t="s">
        <v>7</v>
      </c>
      <c r="M87" s="24">
        <f t="shared" si="10"/>
        <v>2.603923174280335</v>
      </c>
      <c r="N87" s="58" t="str">
        <f t="shared" si="17"/>
        <v/>
      </c>
      <c r="O87" s="24">
        <f t="shared" si="11"/>
        <v>17314.153780331733</v>
      </c>
      <c r="P87" s="19" t="s">
        <v>18</v>
      </c>
      <c r="Q87" s="26">
        <f t="shared" si="18"/>
        <v>2.1197803328066884</v>
      </c>
      <c r="R87" s="19" t="s">
        <v>22</v>
      </c>
      <c r="S87" s="26">
        <f t="shared" si="19"/>
        <v>2.3076923076923102</v>
      </c>
      <c r="T87" t="s">
        <v>38</v>
      </c>
      <c r="U87" s="26">
        <f t="shared" si="20"/>
        <v>1.8144115154900803E-2</v>
      </c>
      <c r="V87" t="s">
        <v>37</v>
      </c>
      <c r="W87" s="58" t="str">
        <f t="shared" si="21"/>
        <v/>
      </c>
      <c r="X87" s="10"/>
    </row>
    <row r="88" spans="1:24">
      <c r="A88" s="58" t="str">
        <f t="shared" si="16"/>
        <v/>
      </c>
      <c r="B88" s="17">
        <f t="shared" si="24"/>
        <v>6.5999999999999925</v>
      </c>
      <c r="C88" s="18" t="s">
        <v>13</v>
      </c>
      <c r="D88" s="1"/>
      <c r="E88" s="57">
        <f t="shared" si="25"/>
        <v>263.99999999999972</v>
      </c>
      <c r="F88" s="1" t="s">
        <v>8</v>
      </c>
      <c r="G88" s="26">
        <f t="shared" si="22"/>
        <v>0</v>
      </c>
      <c r="H88" s="4" t="s">
        <v>9</v>
      </c>
      <c r="I88" s="25">
        <f t="shared" si="23"/>
        <v>0</v>
      </c>
      <c r="J88" s="19" t="s">
        <v>7</v>
      </c>
      <c r="K88" s="25">
        <f t="shared" si="9"/>
        <v>7.2783696478632279E-5</v>
      </c>
      <c r="L88" s="19" t="s">
        <v>7</v>
      </c>
      <c r="M88" s="24">
        <f t="shared" si="10"/>
        <v>2.5994177313797242</v>
      </c>
      <c r="N88" s="58" t="str">
        <f t="shared" si="17"/>
        <v/>
      </c>
      <c r="O88" s="24">
        <f t="shared" si="11"/>
        <v>17351.996571160784</v>
      </c>
      <c r="P88" s="19" t="s">
        <v>18</v>
      </c>
      <c r="Q88" s="26">
        <f t="shared" si="18"/>
        <v>2.0922253617458368</v>
      </c>
      <c r="R88" s="19" t="s">
        <v>22</v>
      </c>
      <c r="S88" s="26">
        <f t="shared" si="19"/>
        <v>2.2727272727272751</v>
      </c>
      <c r="T88" t="s">
        <v>38</v>
      </c>
      <c r="U88" s="26">
        <f t="shared" si="20"/>
        <v>1.8104544840800676E-2</v>
      </c>
      <c r="V88" t="s">
        <v>37</v>
      </c>
      <c r="W88" s="58" t="str">
        <f t="shared" si="21"/>
        <v/>
      </c>
      <c r="X88" s="10"/>
    </row>
    <row r="89" spans="1:24">
      <c r="A89" s="58" t="str">
        <f t="shared" si="16"/>
        <v/>
      </c>
      <c r="B89" s="17">
        <f t="shared" si="24"/>
        <v>6.6999999999999922</v>
      </c>
      <c r="C89" s="18" t="s">
        <v>13</v>
      </c>
      <c r="D89" s="1"/>
      <c r="E89" s="57">
        <f t="shared" si="25"/>
        <v>267.99999999999966</v>
      </c>
      <c r="F89" s="1" t="s">
        <v>8</v>
      </c>
      <c r="G89" s="26">
        <f t="shared" si="22"/>
        <v>0</v>
      </c>
      <c r="H89" s="4" t="s">
        <v>9</v>
      </c>
      <c r="I89" s="25">
        <f t="shared" si="23"/>
        <v>0</v>
      </c>
      <c r="J89" s="19" t="s">
        <v>7</v>
      </c>
      <c r="K89" s="25">
        <f t="shared" si="9"/>
        <v>7.2663150431290233E-5</v>
      </c>
      <c r="L89" s="19" t="s">
        <v>7</v>
      </c>
      <c r="M89" s="24">
        <f t="shared" si="10"/>
        <v>2.5951125154032226</v>
      </c>
      <c r="N89" s="58" t="str">
        <f t="shared" si="17"/>
        <v/>
      </c>
      <c r="O89" s="24">
        <f t="shared" si="11"/>
        <v>17388.394832449572</v>
      </c>
      <c r="P89" s="19" t="s">
        <v>18</v>
      </c>
      <c r="Q89" s="26">
        <f t="shared" si="18"/>
        <v>2.0653213519125995</v>
      </c>
      <c r="R89" s="19" t="s">
        <v>22</v>
      </c>
      <c r="S89" s="26">
        <f t="shared" si="19"/>
        <v>2.2388059701492562</v>
      </c>
      <c r="T89" t="s">
        <v>38</v>
      </c>
      <c r="U89" s="26">
        <f t="shared" si="20"/>
        <v>1.8066647498350158E-2</v>
      </c>
      <c r="V89" t="s">
        <v>37</v>
      </c>
      <c r="W89" s="58" t="str">
        <f t="shared" si="21"/>
        <v/>
      </c>
      <c r="X89" s="10"/>
    </row>
    <row r="90" spans="1:24">
      <c r="A90" s="58" t="str">
        <f t="shared" si="16"/>
        <v/>
      </c>
      <c r="B90" s="17">
        <f t="shared" si="24"/>
        <v>6.7999999999999918</v>
      </c>
      <c r="C90" s="18" t="s">
        <v>13</v>
      </c>
      <c r="D90" s="1"/>
      <c r="E90" s="57">
        <f t="shared" si="25"/>
        <v>271.99999999999966</v>
      </c>
      <c r="F90" s="1" t="s">
        <v>8</v>
      </c>
      <c r="G90" s="26">
        <f t="shared" si="22"/>
        <v>0</v>
      </c>
      <c r="H90" s="4" t="s">
        <v>9</v>
      </c>
      <c r="I90" s="25">
        <f t="shared" si="23"/>
        <v>0</v>
      </c>
      <c r="J90" s="19" t="s">
        <v>7</v>
      </c>
      <c r="K90" s="25">
        <f t="shared" si="9"/>
        <v>7.2547883389442592E-5</v>
      </c>
      <c r="L90" s="19" t="s">
        <v>7</v>
      </c>
      <c r="M90" s="24">
        <f t="shared" si="10"/>
        <v>2.5909958353372353</v>
      </c>
      <c r="N90" s="58" t="str">
        <f t="shared" si="17"/>
        <v/>
      </c>
      <c r="O90" s="24">
        <f t="shared" si="11"/>
        <v>17423.421891420305</v>
      </c>
      <c r="P90" s="19" t="s">
        <v>18</v>
      </c>
      <c r="Q90" s="26">
        <f t="shared" si="18"/>
        <v>2.0390481658514017</v>
      </c>
      <c r="R90" s="19" t="s">
        <v>22</v>
      </c>
      <c r="S90" s="26">
        <f t="shared" si="19"/>
        <v>2.2058823529411793</v>
      </c>
      <c r="T90" t="s">
        <v>38</v>
      </c>
      <c r="U90" s="26">
        <f t="shared" si="20"/>
        <v>1.8030327335108311E-2</v>
      </c>
      <c r="V90" t="s">
        <v>37</v>
      </c>
      <c r="W90" s="58" t="str">
        <f t="shared" si="21"/>
        <v/>
      </c>
      <c r="X90" s="10"/>
    </row>
    <row r="91" spans="1:24">
      <c r="A91" s="58" t="str">
        <f t="shared" ref="A91:A122" si="26">IF(Q91=$J$23,B91,"")</f>
        <v/>
      </c>
      <c r="B91" s="17">
        <f t="shared" si="24"/>
        <v>6.8999999999999915</v>
      </c>
      <c r="C91" s="18" t="s">
        <v>13</v>
      </c>
      <c r="D91" s="1"/>
      <c r="E91" s="57">
        <f t="shared" si="25"/>
        <v>275.99999999999966</v>
      </c>
      <c r="F91" s="1" t="s">
        <v>8</v>
      </c>
      <c r="G91" s="26">
        <f t="shared" si="22"/>
        <v>0</v>
      </c>
      <c r="H91" s="4" t="s">
        <v>9</v>
      </c>
      <c r="I91" s="25">
        <f t="shared" si="23"/>
        <v>0</v>
      </c>
      <c r="J91" s="19" t="s">
        <v>7</v>
      </c>
      <c r="K91" s="25">
        <f t="shared" si="9"/>
        <v>7.2437591552422672E-5</v>
      </c>
      <c r="L91" s="19" t="s">
        <v>7</v>
      </c>
      <c r="M91" s="24">
        <f t="shared" si="10"/>
        <v>2.5870568411579526</v>
      </c>
      <c r="N91" s="58" t="str">
        <f t="shared" ref="N91:N122" si="27">IF(B91=A91,M91,"")</f>
        <v/>
      </c>
      <c r="O91" s="24">
        <f t="shared" si="11"/>
        <v>17457.146522730472</v>
      </c>
      <c r="P91" s="19" t="s">
        <v>18</v>
      </c>
      <c r="Q91" s="26">
        <f t="shared" ref="Q91:Q122" si="28">(1/B91)*(($B$8*0.001)/(2*3.1415))*O91</f>
        <v>2.0133863084341335</v>
      </c>
      <c r="R91" s="19" t="s">
        <v>22</v>
      </c>
      <c r="S91" s="26">
        <f t="shared" ref="S91:S122" si="29">($B$3*$B$8*0.001)/B91</f>
        <v>2.1739130434782634</v>
      </c>
      <c r="T91" t="s">
        <v>38</v>
      </c>
      <c r="U91" s="26">
        <f t="shared" ref="U91:U122" si="30">S91*(1/60)*(1/Q91)</f>
        <v>1.7995495403040462E-2</v>
      </c>
      <c r="V91" t="s">
        <v>37</v>
      </c>
      <c r="W91" s="58" t="str">
        <f t="shared" ref="W91:W122" si="31">IF($J$23=Q91,S91,"")</f>
        <v/>
      </c>
      <c r="X91" s="10"/>
    </row>
    <row r="92" spans="1:24">
      <c r="A92" s="58" t="str">
        <f t="shared" si="26"/>
        <v/>
      </c>
      <c r="B92" s="17">
        <f t="shared" si="24"/>
        <v>6.9999999999999911</v>
      </c>
      <c r="C92" s="18" t="s">
        <v>13</v>
      </c>
      <c r="D92" s="1"/>
      <c r="E92" s="57">
        <f t="shared" si="25"/>
        <v>279.99999999999966</v>
      </c>
      <c r="F92" s="1" t="s">
        <v>8</v>
      </c>
      <c r="G92" s="26">
        <f t="shared" ref="G92:G122" si="32">(E92*0.001)^2*PI()*0.25*$B$19*0.001*$B$18</f>
        <v>0</v>
      </c>
      <c r="H92" s="4" t="s">
        <v>9</v>
      </c>
      <c r="I92" s="25">
        <f t="shared" ref="I92:I122" si="33">(1/2)*G92*(E92*0.5*0.001)^2</f>
        <v>0</v>
      </c>
      <c r="J92" s="19" t="s">
        <v>7</v>
      </c>
      <c r="K92" s="25">
        <f t="shared" ref="K92:K122" si="34">$B$2+$B$24+((1/B92)^2)*(I92+$F$8+$F$15)</f>
        <v>7.2331992663462682E-5</v>
      </c>
      <c r="L92" s="19" t="s">
        <v>7</v>
      </c>
      <c r="M92" s="24">
        <f t="shared" ref="M92:M122" si="35">K92/$B$2</f>
        <v>2.5832854522665243</v>
      </c>
      <c r="N92" s="58" t="str">
        <f t="shared" si="27"/>
        <v/>
      </c>
      <c r="O92" s="24">
        <f t="shared" ref="O92:O122" si="36">($B$4*($B$21/100)-($F$18/B92)-(((1-($B$10/100))*$B$4*($B$21/100))/B92)-($F$19*(($B$8*0.001)/(2*3.1415))*(1/B92)))/K92</f>
        <v>17489.633277576053</v>
      </c>
      <c r="P92" s="19" t="s">
        <v>18</v>
      </c>
      <c r="Q92" s="26">
        <f t="shared" si="28"/>
        <v>1.9883169183938607</v>
      </c>
      <c r="R92" s="19" t="s">
        <v>22</v>
      </c>
      <c r="S92" s="26">
        <f t="shared" si="29"/>
        <v>2.1428571428571455</v>
      </c>
      <c r="T92" t="s">
        <v>38</v>
      </c>
      <c r="U92" s="26">
        <f t="shared" si="30"/>
        <v>1.7962069016208611E-2</v>
      </c>
      <c r="V92" t="s">
        <v>37</v>
      </c>
      <c r="W92" s="58" t="str">
        <f t="shared" si="31"/>
        <v/>
      </c>
      <c r="X92" s="10"/>
    </row>
    <row r="93" spans="1:24">
      <c r="A93" s="58" t="str">
        <f t="shared" si="26"/>
        <v/>
      </c>
      <c r="B93" s="17">
        <f t="shared" si="24"/>
        <v>7.0999999999999908</v>
      </c>
      <c r="C93" s="18" t="s">
        <v>13</v>
      </c>
      <c r="D93" s="1"/>
      <c r="E93" s="57">
        <f t="shared" si="25"/>
        <v>283.99999999999966</v>
      </c>
      <c r="F93" s="1" t="s">
        <v>8</v>
      </c>
      <c r="G93" s="26">
        <f t="shared" si="32"/>
        <v>0</v>
      </c>
      <c r="H93" s="4" t="s">
        <v>9</v>
      </c>
      <c r="I93" s="25">
        <f t="shared" si="33"/>
        <v>0</v>
      </c>
      <c r="J93" s="19" t="s">
        <v>7</v>
      </c>
      <c r="K93" s="25">
        <f t="shared" si="34"/>
        <v>7.2230824202029547E-5</v>
      </c>
      <c r="L93" s="19" t="s">
        <v>7</v>
      </c>
      <c r="M93" s="24">
        <f t="shared" si="35"/>
        <v>2.5796722929296267</v>
      </c>
      <c r="N93" s="58" t="str">
        <f t="shared" si="27"/>
        <v/>
      </c>
      <c r="O93" s="24">
        <f t="shared" si="36"/>
        <v>17520.942786026051</v>
      </c>
      <c r="P93" s="19" t="s">
        <v>18</v>
      </c>
      <c r="Q93" s="26">
        <f t="shared" si="28"/>
        <v>1.9638217575736532</v>
      </c>
      <c r="R93" s="19" t="s">
        <v>22</v>
      </c>
      <c r="S93" s="26">
        <f t="shared" si="29"/>
        <v>2.1126760563380311</v>
      </c>
      <c r="T93" t="s">
        <v>38</v>
      </c>
      <c r="U93" s="26">
        <f t="shared" si="30"/>
        <v>1.7929971225666721E-2</v>
      </c>
      <c r="V93" t="s">
        <v>37</v>
      </c>
      <c r="W93" s="58" t="str">
        <f t="shared" si="31"/>
        <v/>
      </c>
      <c r="X93" s="10"/>
    </row>
    <row r="94" spans="1:24">
      <c r="A94" s="58" t="str">
        <f t="shared" si="26"/>
        <v/>
      </c>
      <c r="B94" s="17">
        <f t="shared" si="24"/>
        <v>7.1999999999999904</v>
      </c>
      <c r="C94" s="18" t="s">
        <v>13</v>
      </c>
      <c r="D94" s="1"/>
      <c r="E94" s="57">
        <f t="shared" si="25"/>
        <v>287.9999999999996</v>
      </c>
      <c r="F94" s="1" t="s">
        <v>8</v>
      </c>
      <c r="G94" s="26">
        <f t="shared" si="32"/>
        <v>0</v>
      </c>
      <c r="H94" s="4" t="s">
        <v>9</v>
      </c>
      <c r="I94" s="25">
        <f t="shared" si="33"/>
        <v>0</v>
      </c>
      <c r="J94" s="19" t="s">
        <v>7</v>
      </c>
      <c r="K94" s="25">
        <f t="shared" si="34"/>
        <v>7.2133841750670491E-5</v>
      </c>
      <c r="L94" s="19" t="s">
        <v>7</v>
      </c>
      <c r="M94" s="24">
        <f t="shared" si="35"/>
        <v>2.5762086339525174</v>
      </c>
      <c r="N94" s="58" t="str">
        <f t="shared" si="27"/>
        <v/>
      </c>
      <c r="O94" s="24">
        <f t="shared" si="36"/>
        <v>17551.132034972525</v>
      </c>
      <c r="P94" s="19" t="s">
        <v>18</v>
      </c>
      <c r="Q94" s="26">
        <f t="shared" si="28"/>
        <v>1.9398831983761902</v>
      </c>
      <c r="R94" s="19" t="s">
        <v>22</v>
      </c>
      <c r="S94" s="26">
        <f t="shared" si="29"/>
        <v>2.0833333333333361</v>
      </c>
      <c r="T94" t="s">
        <v>38</v>
      </c>
      <c r="U94" s="26">
        <f t="shared" si="30"/>
        <v>1.7899130345212046E-2</v>
      </c>
      <c r="V94" t="s">
        <v>37</v>
      </c>
      <c r="W94" s="58" t="str">
        <f t="shared" si="31"/>
        <v/>
      </c>
      <c r="X94" s="10"/>
    </row>
    <row r="95" spans="1:24">
      <c r="A95" s="58" t="str">
        <f t="shared" si="26"/>
        <v/>
      </c>
      <c r="B95" s="17">
        <f t="shared" si="24"/>
        <v>7.2999999999999901</v>
      </c>
      <c r="C95" s="18" t="s">
        <v>13</v>
      </c>
      <c r="D95" s="1"/>
      <c r="E95" s="57">
        <f t="shared" si="25"/>
        <v>291.9999999999996</v>
      </c>
      <c r="F95" s="1" t="s">
        <v>8</v>
      </c>
      <c r="G95" s="26">
        <f t="shared" si="32"/>
        <v>0</v>
      </c>
      <c r="H95" s="4" t="s">
        <v>9</v>
      </c>
      <c r="I95" s="25">
        <f t="shared" si="33"/>
        <v>0</v>
      </c>
      <c r="J95" s="19" t="s">
        <v>7</v>
      </c>
      <c r="K95" s="25">
        <f t="shared" si="34"/>
        <v>7.204081751737695E-5</v>
      </c>
      <c r="L95" s="19" t="s">
        <v>7</v>
      </c>
      <c r="M95" s="24">
        <f t="shared" si="35"/>
        <v>2.5728863399063195</v>
      </c>
      <c r="N95" s="58" t="str">
        <f t="shared" si="27"/>
        <v/>
      </c>
      <c r="O95" s="24">
        <f t="shared" si="36"/>
        <v>17580.254623853125</v>
      </c>
      <c r="P95" s="19" t="s">
        <v>18</v>
      </c>
      <c r="Q95" s="26">
        <f t="shared" si="28"/>
        <v>1.9164842098218011</v>
      </c>
      <c r="R95" s="19" t="s">
        <v>22</v>
      </c>
      <c r="S95" s="26">
        <f t="shared" si="29"/>
        <v>2.0547945205479481</v>
      </c>
      <c r="T95" t="s">
        <v>38</v>
      </c>
      <c r="U95" s="26">
        <f t="shared" si="30"/>
        <v>1.7869479522427227E-2</v>
      </c>
      <c r="V95" t="s">
        <v>37</v>
      </c>
      <c r="W95" s="58" t="str">
        <f t="shared" si="31"/>
        <v/>
      </c>
      <c r="X95" s="10"/>
    </row>
    <row r="96" spans="1:24">
      <c r="A96" s="58" t="str">
        <f t="shared" si="26"/>
        <v/>
      </c>
      <c r="B96" s="17">
        <f t="shared" si="24"/>
        <v>7.3999999999999897</v>
      </c>
      <c r="C96" s="18" t="s">
        <v>13</v>
      </c>
      <c r="D96" s="1"/>
      <c r="E96" s="57">
        <f t="shared" si="25"/>
        <v>295.9999999999996</v>
      </c>
      <c r="F96" s="1" t="s">
        <v>8</v>
      </c>
      <c r="G96" s="26">
        <f t="shared" si="32"/>
        <v>0</v>
      </c>
      <c r="H96" s="4" t="s">
        <v>9</v>
      </c>
      <c r="I96" s="25">
        <f t="shared" si="33"/>
        <v>0</v>
      </c>
      <c r="J96" s="19" t="s">
        <v>7</v>
      </c>
      <c r="K96" s="25">
        <f t="shared" si="34"/>
        <v>7.1951538996769312E-5</v>
      </c>
      <c r="L96" s="19" t="s">
        <v>7</v>
      </c>
      <c r="M96" s="24">
        <f t="shared" si="35"/>
        <v>2.5696978213131896</v>
      </c>
      <c r="N96" s="58" t="str">
        <f t="shared" si="27"/>
        <v/>
      </c>
      <c r="O96" s="24">
        <f t="shared" si="36"/>
        <v>17608.361000099289</v>
      </c>
      <c r="P96" s="19" t="s">
        <v>18</v>
      </c>
      <c r="Q96" s="26">
        <f t="shared" si="28"/>
        <v>1.8936083425566324</v>
      </c>
      <c r="R96" s="19" t="s">
        <v>22</v>
      </c>
      <c r="S96" s="26">
        <f t="shared" si="29"/>
        <v>2.0270270270270299</v>
      </c>
      <c r="T96" t="s">
        <v>38</v>
      </c>
      <c r="U96" s="26">
        <f t="shared" si="30"/>
        <v>1.7840956350124157E-2</v>
      </c>
      <c r="V96" t="s">
        <v>37</v>
      </c>
      <c r="W96" s="58" t="str">
        <f t="shared" si="31"/>
        <v/>
      </c>
      <c r="X96" s="10"/>
    </row>
    <row r="97" spans="1:24">
      <c r="A97" s="58" t="str">
        <f t="shared" si="26"/>
        <v/>
      </c>
      <c r="B97" s="17">
        <f t="shared" si="24"/>
        <v>7.4999999999999893</v>
      </c>
      <c r="C97" s="18" t="s">
        <v>13</v>
      </c>
      <c r="D97" s="1"/>
      <c r="E97" s="57">
        <f t="shared" si="25"/>
        <v>299.99999999999955</v>
      </c>
      <c r="F97" s="1" t="s">
        <v>8</v>
      </c>
      <c r="G97" s="26">
        <f t="shared" si="32"/>
        <v>0</v>
      </c>
      <c r="H97" s="4" t="s">
        <v>9</v>
      </c>
      <c r="I97" s="25">
        <f t="shared" si="33"/>
        <v>0</v>
      </c>
      <c r="J97" s="19" t="s">
        <v>7</v>
      </c>
      <c r="K97" s="25">
        <f t="shared" si="34"/>
        <v>7.1865807755394992E-5</v>
      </c>
      <c r="L97" s="19" t="s">
        <v>7</v>
      </c>
      <c r="M97" s="24">
        <f t="shared" si="35"/>
        <v>2.566635991264107</v>
      </c>
      <c r="N97" s="58" t="str">
        <f t="shared" si="27"/>
        <v/>
      </c>
      <c r="O97" s="24">
        <f t="shared" si="36"/>
        <v>17635.498676078747</v>
      </c>
      <c r="P97" s="19" t="s">
        <v>18</v>
      </c>
      <c r="Q97" s="26">
        <f t="shared" si="28"/>
        <v>1.8712397130965857</v>
      </c>
      <c r="R97" s="19" t="s">
        <v>22</v>
      </c>
      <c r="S97" s="26">
        <f t="shared" si="29"/>
        <v>2.0000000000000027</v>
      </c>
      <c r="T97" t="s">
        <v>38</v>
      </c>
      <c r="U97" s="26">
        <f t="shared" si="30"/>
        <v>1.7813502513888153E-2</v>
      </c>
      <c r="V97" t="s">
        <v>37</v>
      </c>
      <c r="W97" s="58" t="str">
        <f t="shared" si="31"/>
        <v/>
      </c>
      <c r="X97" s="10"/>
    </row>
    <row r="98" spans="1:24">
      <c r="A98" s="58" t="str">
        <f t="shared" si="26"/>
        <v/>
      </c>
      <c r="B98" s="17">
        <f t="shared" si="24"/>
        <v>7.599999999999989</v>
      </c>
      <c r="C98" s="18" t="s">
        <v>13</v>
      </c>
      <c r="D98" s="1"/>
      <c r="E98" s="57">
        <f t="shared" si="25"/>
        <v>303.99999999999955</v>
      </c>
      <c r="F98" s="1" t="s">
        <v>8</v>
      </c>
      <c r="G98" s="26">
        <f t="shared" si="32"/>
        <v>0</v>
      </c>
      <c r="H98" s="4" t="s">
        <v>9</v>
      </c>
      <c r="I98" s="25">
        <f t="shared" si="33"/>
        <v>0</v>
      </c>
      <c r="J98" s="19" t="s">
        <v>7</v>
      </c>
      <c r="K98" s="25">
        <f t="shared" si="34"/>
        <v>7.1783438328162382E-5</v>
      </c>
      <c r="L98" s="19" t="s">
        <v>7</v>
      </c>
      <c r="M98" s="24">
        <f t="shared" si="35"/>
        <v>2.5636942260057993</v>
      </c>
      <c r="N98" s="58" t="str">
        <f t="shared" si="27"/>
        <v/>
      </c>
      <c r="O98" s="24">
        <f t="shared" si="36"/>
        <v>17661.712429135358</v>
      </c>
      <c r="P98" s="19" t="s">
        <v>18</v>
      </c>
      <c r="Q98" s="26">
        <f t="shared" si="28"/>
        <v>1.8493629875452751</v>
      </c>
      <c r="R98" s="19" t="s">
        <v>22</v>
      </c>
      <c r="S98" s="26">
        <f t="shared" si="29"/>
        <v>1.9736842105263186</v>
      </c>
      <c r="T98" t="s">
        <v>38</v>
      </c>
      <c r="U98" s="26">
        <f t="shared" si="30"/>
        <v>1.7787063471929682E-2</v>
      </c>
      <c r="V98" t="s">
        <v>37</v>
      </c>
      <c r="W98" s="58" t="str">
        <f t="shared" si="31"/>
        <v/>
      </c>
      <c r="X98" s="10"/>
    </row>
    <row r="99" spans="1:24">
      <c r="A99" s="58" t="str">
        <f t="shared" si="26"/>
        <v/>
      </c>
      <c r="B99" s="17">
        <f t="shared" si="24"/>
        <v>7.6999999999999886</v>
      </c>
      <c r="C99" s="18" t="s">
        <v>13</v>
      </c>
      <c r="D99" s="1"/>
      <c r="E99" s="57">
        <f t="shared" si="25"/>
        <v>307.99999999999955</v>
      </c>
      <c r="F99" s="1" t="s">
        <v>8</v>
      </c>
      <c r="G99" s="26">
        <f t="shared" si="32"/>
        <v>0</v>
      </c>
      <c r="H99" s="4" t="s">
        <v>9</v>
      </c>
      <c r="I99" s="25">
        <f t="shared" si="33"/>
        <v>0</v>
      </c>
      <c r="J99" s="19" t="s">
        <v>7</v>
      </c>
      <c r="K99" s="25">
        <f t="shared" si="34"/>
        <v>7.1704257214440207E-5</v>
      </c>
      <c r="L99" s="19" t="s">
        <v>7</v>
      </c>
      <c r="M99" s="24">
        <f t="shared" si="35"/>
        <v>2.5608663290871503</v>
      </c>
      <c r="N99" s="58" t="str">
        <f t="shared" si="27"/>
        <v/>
      </c>
      <c r="O99" s="24">
        <f t="shared" si="36"/>
        <v>17687.044486179449</v>
      </c>
      <c r="P99" s="19" t="s">
        <v>18</v>
      </c>
      <c r="Q99" s="26">
        <f t="shared" si="28"/>
        <v>1.8279633649839986</v>
      </c>
      <c r="R99" s="19" t="s">
        <v>22</v>
      </c>
      <c r="S99" s="26">
        <f t="shared" si="29"/>
        <v>1.9480519480519509</v>
      </c>
      <c r="T99" t="s">
        <v>38</v>
      </c>
      <c r="U99" s="26">
        <f t="shared" si="30"/>
        <v>1.776158816389448E-2</v>
      </c>
      <c r="V99" t="s">
        <v>37</v>
      </c>
      <c r="W99" s="58" t="str">
        <f t="shared" si="31"/>
        <v/>
      </c>
      <c r="X99" s="10"/>
    </row>
    <row r="100" spans="1:24">
      <c r="A100" s="58" t="str">
        <f t="shared" si="26"/>
        <v/>
      </c>
      <c r="B100" s="17">
        <f t="shared" si="24"/>
        <v>7.7999999999999883</v>
      </c>
      <c r="C100" s="18" t="s">
        <v>13</v>
      </c>
      <c r="D100" s="1"/>
      <c r="E100" s="57">
        <f t="shared" si="25"/>
        <v>311.99999999999955</v>
      </c>
      <c r="F100" s="1" t="s">
        <v>8</v>
      </c>
      <c r="G100" s="26">
        <f t="shared" si="32"/>
        <v>0</v>
      </c>
      <c r="H100" s="4" t="s">
        <v>9</v>
      </c>
      <c r="I100" s="25">
        <f t="shared" si="33"/>
        <v>0</v>
      </c>
      <c r="J100" s="19" t="s">
        <v>7</v>
      </c>
      <c r="K100" s="25">
        <f t="shared" si="34"/>
        <v>7.162810196366654E-5</v>
      </c>
      <c r="L100" s="19" t="s">
        <v>7</v>
      </c>
      <c r="M100" s="24">
        <f t="shared" si="35"/>
        <v>2.5581464987023765</v>
      </c>
      <c r="N100" s="58" t="str">
        <f t="shared" si="27"/>
        <v/>
      </c>
      <c r="O100" s="24">
        <f t="shared" si="36"/>
        <v>17711.534694147056</v>
      </c>
      <c r="P100" s="19" t="s">
        <v>18</v>
      </c>
      <c r="Q100" s="26">
        <f t="shared" si="28"/>
        <v>1.8070265606976785</v>
      </c>
      <c r="R100" s="19" t="s">
        <v>22</v>
      </c>
      <c r="S100" s="26">
        <f t="shared" si="29"/>
        <v>1.923076923076926</v>
      </c>
      <c r="T100" t="s">
        <v>38</v>
      </c>
      <c r="U100" s="26">
        <f t="shared" si="30"/>
        <v>1.7737028745668994E-2</v>
      </c>
      <c r="V100" t="s">
        <v>37</v>
      </c>
      <c r="W100" s="58" t="str">
        <f t="shared" si="31"/>
        <v/>
      </c>
      <c r="X100" s="10"/>
    </row>
    <row r="101" spans="1:24">
      <c r="A101" s="58" t="str">
        <f t="shared" si="26"/>
        <v/>
      </c>
      <c r="B101" s="17">
        <f t="shared" si="24"/>
        <v>7.8999999999999879</v>
      </c>
      <c r="C101" s="18" t="s">
        <v>13</v>
      </c>
      <c r="D101" s="1"/>
      <c r="E101" s="57">
        <f t="shared" si="25"/>
        <v>315.99999999999955</v>
      </c>
      <c r="F101" s="1" t="s">
        <v>8</v>
      </c>
      <c r="G101" s="26">
        <f t="shared" si="32"/>
        <v>0</v>
      </c>
      <c r="H101" s="4" t="s">
        <v>9</v>
      </c>
      <c r="I101" s="25">
        <f t="shared" si="33"/>
        <v>0</v>
      </c>
      <c r="J101" s="19" t="s">
        <v>7</v>
      </c>
      <c r="K101" s="25">
        <f t="shared" si="34"/>
        <v>7.155482034146121E-5</v>
      </c>
      <c r="L101" s="19" t="s">
        <v>7</v>
      </c>
      <c r="M101" s="24">
        <f t="shared" si="35"/>
        <v>2.5555292979093291</v>
      </c>
      <c r="N101" s="58" t="str">
        <f t="shared" si="27"/>
        <v/>
      </c>
      <c r="O101" s="24">
        <f t="shared" si="36"/>
        <v>17735.220677524783</v>
      </c>
      <c r="P101" s="19" t="s">
        <v>18</v>
      </c>
      <c r="Q101" s="26">
        <f t="shared" si="28"/>
        <v>1.7865387893718445</v>
      </c>
      <c r="R101" s="19" t="s">
        <v>22</v>
      </c>
      <c r="S101" s="26">
        <f t="shared" si="29"/>
        <v>1.8987341772151929</v>
      </c>
      <c r="T101" t="s">
        <v>38</v>
      </c>
      <c r="U101" s="26">
        <f t="shared" si="30"/>
        <v>1.7713340347555478E-2</v>
      </c>
      <c r="V101" t="s">
        <v>37</v>
      </c>
      <c r="W101" s="58" t="str">
        <f t="shared" si="31"/>
        <v/>
      </c>
      <c r="X101" s="10"/>
    </row>
    <row r="102" spans="1:24">
      <c r="A102" s="58" t="str">
        <f t="shared" si="26"/>
        <v/>
      </c>
      <c r="B102" s="17">
        <f t="shared" si="24"/>
        <v>7.9999999999999876</v>
      </c>
      <c r="C102" s="18" t="s">
        <v>13</v>
      </c>
      <c r="D102" s="1"/>
      <c r="E102" s="57">
        <f t="shared" si="25"/>
        <v>319.99999999999949</v>
      </c>
      <c r="F102" s="1" t="s">
        <v>8</v>
      </c>
      <c r="G102" s="26">
        <f t="shared" si="32"/>
        <v>0</v>
      </c>
      <c r="H102" s="4" t="s">
        <v>9</v>
      </c>
      <c r="I102" s="25">
        <f t="shared" si="33"/>
        <v>0</v>
      </c>
      <c r="J102" s="19" t="s">
        <v>7</v>
      </c>
      <c r="K102" s="25">
        <f t="shared" si="34"/>
        <v>7.1484269568242615E-5</v>
      </c>
      <c r="L102" s="19" t="s">
        <v>7</v>
      </c>
      <c r="M102" s="24">
        <f t="shared" si="35"/>
        <v>2.5530096274372363</v>
      </c>
      <c r="N102" s="58" t="str">
        <f t="shared" si="27"/>
        <v/>
      </c>
      <c r="O102" s="24">
        <f t="shared" si="36"/>
        <v>17758.137984027195</v>
      </c>
      <c r="P102" s="19" t="s">
        <v>18</v>
      </c>
      <c r="Q102" s="26">
        <f t="shared" si="28"/>
        <v>1.7664867483713216</v>
      </c>
      <c r="R102" s="19" t="s">
        <v>22</v>
      </c>
      <c r="S102" s="26">
        <f t="shared" si="29"/>
        <v>1.8750000000000029</v>
      </c>
      <c r="T102" t="s">
        <v>38</v>
      </c>
      <c r="U102" s="26">
        <f t="shared" si="30"/>
        <v>1.7690480853486252E-2</v>
      </c>
      <c r="V102" t="s">
        <v>37</v>
      </c>
      <c r="W102" s="58" t="str">
        <f t="shared" si="31"/>
        <v/>
      </c>
      <c r="X102" s="10"/>
    </row>
    <row r="103" spans="1:24">
      <c r="A103" s="58" t="str">
        <f t="shared" si="26"/>
        <v/>
      </c>
      <c r="B103" s="17">
        <f t="shared" si="24"/>
        <v>8.0999999999999872</v>
      </c>
      <c r="C103" s="18" t="s">
        <v>13</v>
      </c>
      <c r="D103" s="1"/>
      <c r="E103" s="57">
        <f t="shared" si="25"/>
        <v>323.99999999999949</v>
      </c>
      <c r="F103" s="1" t="s">
        <v>8</v>
      </c>
      <c r="G103" s="26">
        <f t="shared" si="32"/>
        <v>0</v>
      </c>
      <c r="H103" s="4" t="s">
        <v>9</v>
      </c>
      <c r="I103" s="25">
        <f t="shared" si="33"/>
        <v>0</v>
      </c>
      <c r="J103" s="19" t="s">
        <v>7</v>
      </c>
      <c r="K103" s="25">
        <f t="shared" si="34"/>
        <v>7.1416315623232284E-5</v>
      </c>
      <c r="L103" s="19" t="s">
        <v>7</v>
      </c>
      <c r="M103" s="24">
        <f t="shared" si="35"/>
        <v>2.5505827008297244</v>
      </c>
      <c r="N103" s="58" t="str">
        <f t="shared" si="27"/>
        <v/>
      </c>
      <c r="O103" s="24">
        <f t="shared" si="36"/>
        <v>17780.320219414578</v>
      </c>
      <c r="P103" s="19" t="s">
        <v>18</v>
      </c>
      <c r="Q103" s="26">
        <f t="shared" si="28"/>
        <v>1.7468576011906132</v>
      </c>
      <c r="R103" s="19" t="s">
        <v>22</v>
      </c>
      <c r="S103" s="26">
        <f t="shared" si="29"/>
        <v>1.8518518518518547</v>
      </c>
      <c r="T103" t="s">
        <v>38</v>
      </c>
      <c r="U103" s="26">
        <f t="shared" si="30"/>
        <v>1.7668410699205248E-2</v>
      </c>
      <c r="V103" t="s">
        <v>37</v>
      </c>
      <c r="W103" s="58" t="str">
        <f t="shared" si="31"/>
        <v/>
      </c>
      <c r="X103" s="10"/>
    </row>
    <row r="104" spans="1:24">
      <c r="A104" s="58" t="str">
        <f t="shared" si="26"/>
        <v/>
      </c>
      <c r="B104" s="17">
        <f t="shared" si="24"/>
        <v>8.1999999999999869</v>
      </c>
      <c r="C104" s="18" t="s">
        <v>13</v>
      </c>
      <c r="D104" s="1"/>
      <c r="E104" s="57">
        <f t="shared" si="25"/>
        <v>327.99999999999949</v>
      </c>
      <c r="F104" s="1" t="s">
        <v>8</v>
      </c>
      <c r="G104" s="26">
        <f t="shared" si="32"/>
        <v>0</v>
      </c>
      <c r="H104" s="4" t="s">
        <v>9</v>
      </c>
      <c r="I104" s="25">
        <f t="shared" si="33"/>
        <v>0</v>
      </c>
      <c r="J104" s="19" t="s">
        <v>7</v>
      </c>
      <c r="K104" s="25">
        <f t="shared" si="34"/>
        <v>7.1350832607507787E-5</v>
      </c>
      <c r="L104" s="19" t="s">
        <v>7</v>
      </c>
      <c r="M104" s="24">
        <f t="shared" si="35"/>
        <v>2.5482440216967066</v>
      </c>
      <c r="N104" s="58" t="str">
        <f t="shared" si="27"/>
        <v/>
      </c>
      <c r="O104" s="24">
        <f t="shared" si="36"/>
        <v>17801.799172349485</v>
      </c>
      <c r="P104" s="19" t="s">
        <v>18</v>
      </c>
      <c r="Q104" s="26">
        <f t="shared" si="28"/>
        <v>1.727638961148503</v>
      </c>
      <c r="R104" s="19" t="s">
        <v>22</v>
      </c>
      <c r="S104" s="26">
        <f t="shared" si="29"/>
        <v>1.8292682926829298</v>
      </c>
      <c r="T104" t="s">
        <v>38</v>
      </c>
      <c r="U104" s="26">
        <f t="shared" si="30"/>
        <v>1.7647092687572346E-2</v>
      </c>
      <c r="V104" t="s">
        <v>37</v>
      </c>
      <c r="W104" s="58" t="str">
        <f t="shared" si="31"/>
        <v/>
      </c>
      <c r="X104" s="10"/>
    </row>
    <row r="105" spans="1:24">
      <c r="A105" s="58" t="str">
        <f t="shared" si="26"/>
        <v/>
      </c>
      <c r="B105" s="17">
        <f t="shared" si="24"/>
        <v>8.2999999999999865</v>
      </c>
      <c r="C105" s="18" t="s">
        <v>13</v>
      </c>
      <c r="D105" s="1"/>
      <c r="E105" s="57">
        <f t="shared" si="25"/>
        <v>331.99999999999943</v>
      </c>
      <c r="F105" s="1" t="s">
        <v>8</v>
      </c>
      <c r="G105" s="26">
        <f t="shared" si="32"/>
        <v>0</v>
      </c>
      <c r="H105" s="4" t="s">
        <v>9</v>
      </c>
      <c r="I105" s="25">
        <f t="shared" si="33"/>
        <v>0</v>
      </c>
      <c r="J105" s="19" t="s">
        <v>7</v>
      </c>
      <c r="K105" s="25">
        <f t="shared" si="34"/>
        <v>7.1287702160446916E-5</v>
      </c>
      <c r="L105" s="19" t="s">
        <v>7</v>
      </c>
      <c r="M105" s="24">
        <f t="shared" si="35"/>
        <v>2.5459893628731041</v>
      </c>
      <c r="N105" s="58" t="str">
        <f t="shared" si="27"/>
        <v/>
      </c>
      <c r="O105" s="24">
        <f t="shared" si="36"/>
        <v>17822.604930109548</v>
      </c>
      <c r="P105" s="19" t="s">
        <v>18</v>
      </c>
      <c r="Q105" s="26">
        <f t="shared" si="28"/>
        <v>1.7088188753846751</v>
      </c>
      <c r="R105" s="19" t="s">
        <v>22</v>
      </c>
      <c r="S105" s="26">
        <f t="shared" si="29"/>
        <v>1.8072289156626535</v>
      </c>
      <c r="T105" t="s">
        <v>38</v>
      </c>
      <c r="U105" s="26">
        <f t="shared" si="30"/>
        <v>1.7626491819345346E-2</v>
      </c>
      <c r="V105" t="s">
        <v>37</v>
      </c>
      <c r="W105" s="58" t="str">
        <f t="shared" si="31"/>
        <v/>
      </c>
      <c r="X105" s="10"/>
    </row>
    <row r="106" spans="1:24">
      <c r="A106" s="58" t="str">
        <f t="shared" si="26"/>
        <v/>
      </c>
      <c r="B106" s="17">
        <f>B105+0.1</f>
        <v>8.3999999999999861</v>
      </c>
      <c r="C106" s="18" t="s">
        <v>13</v>
      </c>
      <c r="D106" s="1"/>
      <c r="E106" s="57">
        <f>B106*$B$15</f>
        <v>335.99999999999943</v>
      </c>
      <c r="F106" s="1" t="s">
        <v>8</v>
      </c>
      <c r="G106" s="26">
        <f t="shared" si="32"/>
        <v>0</v>
      </c>
      <c r="H106" s="4" t="s">
        <v>9</v>
      </c>
      <c r="I106" s="25">
        <f t="shared" si="33"/>
        <v>0</v>
      </c>
      <c r="J106" s="19" t="s">
        <v>7</v>
      </c>
      <c r="K106" s="25">
        <f t="shared" si="34"/>
        <v>7.1226812924509106E-5</v>
      </c>
      <c r="L106" s="19" t="s">
        <v>7</v>
      </c>
      <c r="M106" s="24">
        <f t="shared" si="35"/>
        <v>2.5438147473038968</v>
      </c>
      <c r="N106" s="58" t="str">
        <f t="shared" si="27"/>
        <v/>
      </c>
      <c r="O106" s="24">
        <f t="shared" si="36"/>
        <v>17842.765985901071</v>
      </c>
      <c r="P106" s="19" t="s">
        <v>18</v>
      </c>
      <c r="Q106" s="26">
        <f t="shared" si="28"/>
        <v>1.6903858092036999</v>
      </c>
      <c r="R106" s="19" t="s">
        <v>22</v>
      </c>
      <c r="S106" s="26">
        <f t="shared" si="29"/>
        <v>1.7857142857142887</v>
      </c>
      <c r="T106" t="s">
        <v>38</v>
      </c>
      <c r="U106" s="26">
        <f t="shared" si="30"/>
        <v>1.7606575137970974E-2</v>
      </c>
      <c r="V106" t="s">
        <v>37</v>
      </c>
      <c r="W106" s="58" t="str">
        <f t="shared" si="31"/>
        <v/>
      </c>
      <c r="X106" s="10"/>
    </row>
    <row r="107" spans="1:24">
      <c r="A107" s="58" t="str">
        <f t="shared" si="26"/>
        <v/>
      </c>
      <c r="B107" s="17">
        <f t="shared" ref="B107:B111" si="37">B106+0.1</f>
        <v>8.4999999999999858</v>
      </c>
      <c r="C107" s="18" t="s">
        <v>13</v>
      </c>
      <c r="D107" s="1"/>
      <c r="E107" s="57">
        <f t="shared" ref="E107:E111" si="38">B107*$B$15</f>
        <v>339.99999999999943</v>
      </c>
      <c r="F107" s="1" t="s">
        <v>8</v>
      </c>
      <c r="G107" s="26">
        <f t="shared" si="32"/>
        <v>0</v>
      </c>
      <c r="H107" s="4" t="s">
        <v>9</v>
      </c>
      <c r="I107" s="25">
        <f t="shared" si="33"/>
        <v>0</v>
      </c>
      <c r="J107" s="19" t="s">
        <v>7</v>
      </c>
      <c r="K107" s="25">
        <f t="shared" si="34"/>
        <v>7.1168060053831801E-5</v>
      </c>
      <c r="L107" s="19" t="s">
        <v>7</v>
      </c>
      <c r="M107" s="24">
        <f t="shared" si="35"/>
        <v>2.541716430493993</v>
      </c>
      <c r="N107" s="58" t="str">
        <f t="shared" si="27"/>
        <v/>
      </c>
      <c r="O107" s="24">
        <f t="shared" si="36"/>
        <v>17862.309338451789</v>
      </c>
      <c r="P107" s="19" t="s">
        <v>18</v>
      </c>
      <c r="Q107" s="26">
        <f t="shared" si="28"/>
        <v>1.6723286308013048</v>
      </c>
      <c r="R107" s="19" t="s">
        <v>22</v>
      </c>
      <c r="S107" s="26">
        <f t="shared" si="29"/>
        <v>1.7647058823529442</v>
      </c>
      <c r="T107" t="s">
        <v>38</v>
      </c>
      <c r="U107" s="26">
        <f t="shared" si="30"/>
        <v>1.7587311587071022E-2</v>
      </c>
      <c r="V107" t="s">
        <v>37</v>
      </c>
      <c r="W107" s="58" t="str">
        <f t="shared" si="31"/>
        <v/>
      </c>
      <c r="X107" s="10"/>
    </row>
    <row r="108" spans="1:24">
      <c r="A108" s="58" t="str">
        <f t="shared" si="26"/>
        <v/>
      </c>
      <c r="B108" s="17">
        <f t="shared" si="37"/>
        <v>8.5999999999999854</v>
      </c>
      <c r="C108" s="18" t="s">
        <v>13</v>
      </c>
      <c r="D108" s="1"/>
      <c r="E108" s="57">
        <f t="shared" si="38"/>
        <v>343.99999999999943</v>
      </c>
      <c r="F108" s="1" t="s">
        <v>8</v>
      </c>
      <c r="G108" s="26">
        <f t="shared" si="32"/>
        <v>0</v>
      </c>
      <c r="H108" s="4" t="s">
        <v>9</v>
      </c>
      <c r="I108" s="25">
        <f t="shared" si="33"/>
        <v>0</v>
      </c>
      <c r="J108" s="19" t="s">
        <v>7</v>
      </c>
      <c r="K108" s="25">
        <f t="shared" si="34"/>
        <v>7.1111344762589819E-5</v>
      </c>
      <c r="L108" s="19" t="s">
        <v>7</v>
      </c>
      <c r="M108" s="24">
        <f t="shared" si="35"/>
        <v>2.5396908843782078</v>
      </c>
      <c r="N108" s="58" t="str">
        <f t="shared" si="27"/>
        <v/>
      </c>
      <c r="O108" s="24">
        <f t="shared" si="36"/>
        <v>17881.260584501357</v>
      </c>
      <c r="P108" s="19" t="s">
        <v>18</v>
      </c>
      <c r="Q108" s="26">
        <f t="shared" si="28"/>
        <v>1.654636596399049</v>
      </c>
      <c r="R108" s="19" t="s">
        <v>22</v>
      </c>
      <c r="S108" s="26">
        <f t="shared" si="29"/>
        <v>1.7441860465116308</v>
      </c>
      <c r="T108" t="s">
        <v>38</v>
      </c>
      <c r="U108" s="26">
        <f t="shared" si="30"/>
        <v>1.7568671879447391E-2</v>
      </c>
      <c r="V108" t="s">
        <v>37</v>
      </c>
      <c r="W108" s="58" t="str">
        <f t="shared" si="31"/>
        <v/>
      </c>
      <c r="X108" s="10"/>
    </row>
    <row r="109" spans="1:24">
      <c r="A109" s="58" t="str">
        <f t="shared" si="26"/>
        <v/>
      </c>
      <c r="B109" s="17">
        <f t="shared" si="37"/>
        <v>8.6999999999999851</v>
      </c>
      <c r="C109" s="18" t="s">
        <v>13</v>
      </c>
      <c r="D109" s="1"/>
      <c r="E109" s="57">
        <f t="shared" si="38"/>
        <v>347.99999999999943</v>
      </c>
      <c r="F109" s="1" t="s">
        <v>8</v>
      </c>
      <c r="G109" s="26">
        <f t="shared" si="32"/>
        <v>0</v>
      </c>
      <c r="H109" s="4" t="s">
        <v>9</v>
      </c>
      <c r="I109" s="25">
        <f t="shared" si="33"/>
        <v>0</v>
      </c>
      <c r="J109" s="19" t="s">
        <v>7</v>
      </c>
      <c r="K109" s="25">
        <f t="shared" si="34"/>
        <v>7.1056573909482755E-5</v>
      </c>
      <c r="L109" s="19" t="s">
        <v>7</v>
      </c>
      <c r="M109" s="24">
        <f t="shared" si="35"/>
        <v>2.5377347824815271</v>
      </c>
      <c r="N109" s="58" t="str">
        <f t="shared" si="27"/>
        <v/>
      </c>
      <c r="O109" s="24">
        <f t="shared" si="36"/>
        <v>17899.6440047541</v>
      </c>
      <c r="P109" s="19" t="s">
        <v>18</v>
      </c>
      <c r="Q109" s="26">
        <f t="shared" si="28"/>
        <v>1.6372993358061736</v>
      </c>
      <c r="R109" s="19" t="s">
        <v>22</v>
      </c>
      <c r="S109" s="26">
        <f t="shared" si="29"/>
        <v>1.7241379310344858</v>
      </c>
      <c r="T109" t="s">
        <v>38</v>
      </c>
      <c r="U109" s="26">
        <f t="shared" si="30"/>
        <v>1.7550628376551098E-2</v>
      </c>
      <c r="V109" t="s">
        <v>37</v>
      </c>
      <c r="W109" s="58" t="str">
        <f t="shared" si="31"/>
        <v/>
      </c>
      <c r="X109" s="10"/>
    </row>
    <row r="110" spans="1:24">
      <c r="A110" s="58" t="str">
        <f t="shared" si="26"/>
        <v/>
      </c>
      <c r="B110" s="17">
        <f t="shared" si="37"/>
        <v>8.7999999999999847</v>
      </c>
      <c r="C110" s="18" t="s">
        <v>13</v>
      </c>
      <c r="D110" s="1"/>
      <c r="E110" s="57">
        <f t="shared" si="38"/>
        <v>351.99999999999937</v>
      </c>
      <c r="F110" s="1" t="s">
        <v>8</v>
      </c>
      <c r="G110" s="26">
        <f t="shared" si="32"/>
        <v>0</v>
      </c>
      <c r="H110" s="4" t="s">
        <v>9</v>
      </c>
      <c r="I110" s="25">
        <f t="shared" si="33"/>
        <v>0</v>
      </c>
      <c r="J110" s="19" t="s">
        <v>7</v>
      </c>
      <c r="K110" s="25">
        <f t="shared" si="34"/>
        <v>7.1003659615084786E-5</v>
      </c>
      <c r="L110" s="19" t="s">
        <v>7</v>
      </c>
      <c r="M110" s="24">
        <f t="shared" si="35"/>
        <v>2.5358449862530281</v>
      </c>
      <c r="N110" s="58" t="str">
        <f t="shared" si="27"/>
        <v/>
      </c>
      <c r="O110" s="24">
        <f t="shared" si="36"/>
        <v>17917.482643809311</v>
      </c>
      <c r="P110" s="19" t="s">
        <v>18</v>
      </c>
      <c r="Q110" s="26">
        <f t="shared" si="28"/>
        <v>1.6203068384212578</v>
      </c>
      <c r="R110" s="19" t="s">
        <v>22</v>
      </c>
      <c r="S110" s="26">
        <f t="shared" si="29"/>
        <v>1.7045454545454575</v>
      </c>
      <c r="T110" t="s">
        <v>38</v>
      </c>
      <c r="U110" s="26">
        <f t="shared" si="30"/>
        <v>1.75331549774679E-2</v>
      </c>
      <c r="V110" t="s">
        <v>37</v>
      </c>
      <c r="W110" s="58" t="str">
        <f t="shared" si="31"/>
        <v/>
      </c>
      <c r="X110" s="10"/>
    </row>
    <row r="111" spans="1:24">
      <c r="A111" s="58" t="str">
        <f t="shared" si="26"/>
        <v/>
      </c>
      <c r="B111" s="17">
        <f t="shared" si="37"/>
        <v>8.8999999999999844</v>
      </c>
      <c r="C111" s="18" t="s">
        <v>13</v>
      </c>
      <c r="D111" s="1"/>
      <c r="E111" s="57">
        <f t="shared" si="38"/>
        <v>355.99999999999937</v>
      </c>
      <c r="F111" s="1" t="s">
        <v>8</v>
      </c>
      <c r="G111" s="26">
        <f t="shared" si="32"/>
        <v>0</v>
      </c>
      <c r="H111" s="4" t="s">
        <v>9</v>
      </c>
      <c r="I111" s="25">
        <f t="shared" si="33"/>
        <v>0</v>
      </c>
      <c r="J111" s="19" t="s">
        <v>7</v>
      </c>
      <c r="K111" s="25">
        <f t="shared" si="34"/>
        <v>7.0952518909119972E-5</v>
      </c>
      <c r="L111" s="19" t="s">
        <v>7</v>
      </c>
      <c r="M111" s="24">
        <f t="shared" si="35"/>
        <v>2.5340185324685707</v>
      </c>
      <c r="N111" s="58" t="str">
        <f t="shared" si="27"/>
        <v/>
      </c>
      <c r="O111" s="24">
        <f t="shared" si="36"/>
        <v>17934.798384540096</v>
      </c>
      <c r="P111" s="19" t="s">
        <v>18</v>
      </c>
      <c r="Q111" s="26">
        <f t="shared" si="28"/>
        <v>1.6036494396811913</v>
      </c>
      <c r="R111" s="19" t="s">
        <v>22</v>
      </c>
      <c r="S111" s="26">
        <f t="shared" si="29"/>
        <v>1.6853932584269693</v>
      </c>
      <c r="T111" t="s">
        <v>38</v>
      </c>
      <c r="U111" s="26">
        <f t="shared" si="30"/>
        <v>1.751622701656904E-2</v>
      </c>
      <c r="V111" t="s">
        <v>37</v>
      </c>
      <c r="W111" s="58" t="str">
        <f t="shared" si="31"/>
        <v/>
      </c>
      <c r="X111" s="10"/>
    </row>
    <row r="112" spans="1:24">
      <c r="A112" s="58" t="str">
        <f t="shared" si="26"/>
        <v/>
      </c>
      <c r="B112" s="17">
        <f t="shared" ref="B112:B122" si="39">B111+0.1</f>
        <v>8.999999999999984</v>
      </c>
      <c r="C112" s="18" t="s">
        <v>13</v>
      </c>
      <c r="D112" s="1"/>
      <c r="E112" s="57">
        <f t="shared" ref="E112:E122" si="40">B112*$B$15</f>
        <v>359.99999999999937</v>
      </c>
      <c r="F112" s="1" t="s">
        <v>8</v>
      </c>
      <c r="G112" s="26">
        <f t="shared" si="32"/>
        <v>0</v>
      </c>
      <c r="H112" s="4" t="s">
        <v>9</v>
      </c>
      <c r="I112" s="25">
        <f t="shared" si="33"/>
        <v>0</v>
      </c>
      <c r="J112" s="19" t="s">
        <v>7</v>
      </c>
      <c r="K112" s="25">
        <f t="shared" si="34"/>
        <v>7.0903073405017655E-5</v>
      </c>
      <c r="L112" s="19" t="s">
        <v>7</v>
      </c>
      <c r="M112" s="24">
        <f t="shared" si="35"/>
        <v>2.5322526216077734</v>
      </c>
      <c r="N112" s="58" t="str">
        <f t="shared" si="27"/>
        <v/>
      </c>
      <c r="O112" s="24">
        <f t="shared" si="36"/>
        <v>17951.612017351425</v>
      </c>
      <c r="P112" s="19" t="s">
        <v>18</v>
      </c>
      <c r="Q112" s="26">
        <f t="shared" si="28"/>
        <v>1.5873178079607633</v>
      </c>
      <c r="R112" s="19" t="s">
        <v>22</v>
      </c>
      <c r="S112" s="26">
        <f t="shared" si="29"/>
        <v>1.6666666666666696</v>
      </c>
      <c r="T112" t="s">
        <v>38</v>
      </c>
      <c r="U112" s="26">
        <f t="shared" si="30"/>
        <v>1.7499821169060095E-2</v>
      </c>
      <c r="V112" t="s">
        <v>37</v>
      </c>
      <c r="W112" s="58" t="str">
        <f t="shared" si="31"/>
        <v/>
      </c>
      <c r="X112" s="10"/>
    </row>
    <row r="113" spans="1:24">
      <c r="A113" s="58" t="str">
        <f t="shared" si="26"/>
        <v/>
      </c>
      <c r="B113" s="17">
        <f t="shared" si="39"/>
        <v>9.0999999999999837</v>
      </c>
      <c r="C113" s="18" t="s">
        <v>13</v>
      </c>
      <c r="D113" s="1"/>
      <c r="E113" s="57">
        <f t="shared" si="40"/>
        <v>363.99999999999932</v>
      </c>
      <c r="F113" s="1" t="s">
        <v>8</v>
      </c>
      <c r="G113" s="26">
        <f t="shared" si="32"/>
        <v>0</v>
      </c>
      <c r="H113" s="4" t="s">
        <v>9</v>
      </c>
      <c r="I113" s="25">
        <f t="shared" si="33"/>
        <v>0</v>
      </c>
      <c r="J113" s="19" t="s">
        <v>7</v>
      </c>
      <c r="K113" s="25">
        <f t="shared" si="34"/>
        <v>7.0855248999363336E-5</v>
      </c>
      <c r="L113" s="19" t="s">
        <v>7</v>
      </c>
      <c r="M113" s="24">
        <f t="shared" si="35"/>
        <v>2.530544607120119</v>
      </c>
      <c r="N113" s="58" t="str">
        <f t="shared" si="27"/>
        <v/>
      </c>
      <c r="O113" s="24">
        <f t="shared" si="36"/>
        <v>17967.943304711222</v>
      </c>
      <c r="P113" s="19" t="s">
        <v>18</v>
      </c>
      <c r="Q113" s="26">
        <f t="shared" si="28"/>
        <v>1.5713029319226357</v>
      </c>
      <c r="R113" s="19" t="s">
        <v>22</v>
      </c>
      <c r="S113" s="26">
        <f t="shared" si="29"/>
        <v>1.6483516483516514</v>
      </c>
      <c r="T113" t="s">
        <v>38</v>
      </c>
      <c r="U113" s="26">
        <f t="shared" si="30"/>
        <v>1.748391536373723E-2</v>
      </c>
      <c r="V113" t="s">
        <v>37</v>
      </c>
      <c r="W113" s="58" t="str">
        <f t="shared" si="31"/>
        <v/>
      </c>
      <c r="X113" s="10"/>
    </row>
    <row r="114" spans="1:24">
      <c r="A114" s="58" t="str">
        <f t="shared" si="26"/>
        <v/>
      </c>
      <c r="B114" s="17">
        <f t="shared" si="39"/>
        <v>9.1999999999999833</v>
      </c>
      <c r="C114" s="18" t="s">
        <v>13</v>
      </c>
      <c r="D114" s="1"/>
      <c r="E114" s="57">
        <f t="shared" si="40"/>
        <v>367.99999999999932</v>
      </c>
      <c r="F114" s="1" t="s">
        <v>8</v>
      </c>
      <c r="G114" s="26">
        <f t="shared" si="32"/>
        <v>0</v>
      </c>
      <c r="H114" s="4" t="s">
        <v>9</v>
      </c>
      <c r="I114" s="25">
        <f t="shared" si="33"/>
        <v>0</v>
      </c>
      <c r="J114" s="19" t="s">
        <v>7</v>
      </c>
      <c r="K114" s="25">
        <f t="shared" si="34"/>
        <v>7.0808975594091885E-5</v>
      </c>
      <c r="L114" s="19" t="s">
        <v>7</v>
      </c>
      <c r="M114" s="24">
        <f t="shared" si="35"/>
        <v>2.5288919855032814</v>
      </c>
      <c r="N114" s="58" t="str">
        <f t="shared" si="27"/>
        <v/>
      </c>
      <c r="O114" s="24">
        <f t="shared" si="36"/>
        <v>17983.811041315355</v>
      </c>
      <c r="P114" s="19" t="s">
        <v>18</v>
      </c>
      <c r="Q114" s="26">
        <f t="shared" si="28"/>
        <v>1.5555961083146539</v>
      </c>
      <c r="R114" s="19" t="s">
        <v>22</v>
      </c>
      <c r="S114" s="26">
        <f t="shared" si="29"/>
        <v>1.6304347826086987</v>
      </c>
      <c r="T114" t="s">
        <v>38</v>
      </c>
      <c r="U114" s="26">
        <f t="shared" si="30"/>
        <v>1.7468488702326958E-2</v>
      </c>
      <c r="V114" t="s">
        <v>37</v>
      </c>
      <c r="W114" s="58" t="str">
        <f t="shared" si="31"/>
        <v/>
      </c>
      <c r="X114" s="10"/>
    </row>
    <row r="115" spans="1:24">
      <c r="A115" s="58" t="str">
        <f t="shared" si="26"/>
        <v/>
      </c>
      <c r="B115" s="17">
        <f t="shared" si="39"/>
        <v>9.2999999999999829</v>
      </c>
      <c r="C115" s="18" t="s">
        <v>13</v>
      </c>
      <c r="D115" s="1"/>
      <c r="E115" s="57">
        <f t="shared" si="40"/>
        <v>371.99999999999932</v>
      </c>
      <c r="F115" s="1" t="s">
        <v>8</v>
      </c>
      <c r="G115" s="26">
        <f t="shared" si="32"/>
        <v>0</v>
      </c>
      <c r="H115" s="4" t="s">
        <v>9</v>
      </c>
      <c r="I115" s="25">
        <f t="shared" si="33"/>
        <v>0</v>
      </c>
      <c r="J115" s="19" t="s">
        <v>7</v>
      </c>
      <c r="K115" s="25">
        <f t="shared" si="34"/>
        <v>7.0764186839477458E-5</v>
      </c>
      <c r="L115" s="19" t="s">
        <v>7</v>
      </c>
      <c r="M115" s="24">
        <f t="shared" si="35"/>
        <v>2.527292387124195</v>
      </c>
      <c r="N115" s="58" t="str">
        <f t="shared" si="27"/>
        <v/>
      </c>
      <c r="O115" s="24">
        <f t="shared" si="36"/>
        <v>17999.23311021705</v>
      </c>
      <c r="P115" s="19" t="s">
        <v>18</v>
      </c>
      <c r="Q115" s="26">
        <f t="shared" si="28"/>
        <v>1.5401889302091052</v>
      </c>
      <c r="R115" s="19" t="s">
        <v>22</v>
      </c>
      <c r="S115" s="26">
        <f t="shared" si="29"/>
        <v>1.6129032258064546</v>
      </c>
      <c r="T115" t="s">
        <v>38</v>
      </c>
      <c r="U115" s="26">
        <f t="shared" si="30"/>
        <v>1.7453521384845919E-2</v>
      </c>
      <c r="V115" t="s">
        <v>37</v>
      </c>
      <c r="W115" s="58" t="str">
        <f t="shared" si="31"/>
        <v/>
      </c>
      <c r="X115" s="10"/>
    </row>
    <row r="116" spans="1:24">
      <c r="A116" s="58" t="str">
        <f t="shared" si="26"/>
        <v/>
      </c>
      <c r="B116" s="17">
        <f t="shared" si="39"/>
        <v>9.3999999999999826</v>
      </c>
      <c r="C116" s="18" t="s">
        <v>13</v>
      </c>
      <c r="D116" s="1"/>
      <c r="E116" s="57">
        <f t="shared" si="40"/>
        <v>375.99999999999932</v>
      </c>
      <c r="F116" s="1" t="s">
        <v>8</v>
      </c>
      <c r="G116" s="26">
        <f t="shared" si="32"/>
        <v>0</v>
      </c>
      <c r="H116" s="4" t="s">
        <v>9</v>
      </c>
      <c r="I116" s="25">
        <f t="shared" si="33"/>
        <v>0</v>
      </c>
      <c r="J116" s="19" t="s">
        <v>7</v>
      </c>
      <c r="K116" s="25">
        <f t="shared" si="34"/>
        <v>7.0720819896159849E-5</v>
      </c>
      <c r="L116" s="19" t="s">
        <v>7</v>
      </c>
      <c r="M116" s="24">
        <f t="shared" si="35"/>
        <v>2.5257435677199949</v>
      </c>
      <c r="N116" s="58" t="str">
        <f t="shared" si="27"/>
        <v/>
      </c>
      <c r="O116" s="24">
        <f t="shared" si="36"/>
        <v>18014.226535223552</v>
      </c>
      <c r="P116" s="19" t="s">
        <v>18</v>
      </c>
      <c r="Q116" s="26">
        <f t="shared" si="28"/>
        <v>1.5250732756766472</v>
      </c>
      <c r="R116" s="19" t="s">
        <v>22</v>
      </c>
      <c r="S116" s="26">
        <f t="shared" si="29"/>
        <v>1.5957446808510667</v>
      </c>
      <c r="T116" t="s">
        <v>38</v>
      </c>
      <c r="U116" s="26">
        <f t="shared" si="30"/>
        <v>1.7438994640471335E-2</v>
      </c>
      <c r="V116" t="s">
        <v>37</v>
      </c>
      <c r="W116" s="58" t="str">
        <f t="shared" si="31"/>
        <v/>
      </c>
      <c r="X116" s="10"/>
    </row>
    <row r="117" spans="1:24">
      <c r="A117" s="58" t="str">
        <f t="shared" si="26"/>
        <v/>
      </c>
      <c r="B117" s="17">
        <f t="shared" si="39"/>
        <v>9.4999999999999822</v>
      </c>
      <c r="C117" s="18" t="s">
        <v>13</v>
      </c>
      <c r="D117" s="1"/>
      <c r="E117" s="57">
        <f t="shared" si="40"/>
        <v>379.99999999999932</v>
      </c>
      <c r="F117" s="1" t="s">
        <v>8</v>
      </c>
      <c r="G117" s="26">
        <f t="shared" si="32"/>
        <v>0</v>
      </c>
      <c r="H117" s="4" t="s">
        <v>9</v>
      </c>
      <c r="I117" s="25">
        <f t="shared" si="33"/>
        <v>0</v>
      </c>
      <c r="J117" s="19" t="s">
        <v>7</v>
      </c>
      <c r="K117" s="25">
        <f t="shared" si="34"/>
        <v>7.0678815214612466E-5</v>
      </c>
      <c r="L117" s="19" t="s">
        <v>7</v>
      </c>
      <c r="M117" s="24">
        <f t="shared" si="35"/>
        <v>2.5242434005218737</v>
      </c>
      <c r="N117" s="58" t="str">
        <f t="shared" si="27"/>
        <v/>
      </c>
      <c r="O117" s="24">
        <f t="shared" si="36"/>
        <v>18028.807529838392</v>
      </c>
      <c r="P117" s="19" t="s">
        <v>18</v>
      </c>
      <c r="Q117" s="26">
        <f t="shared" si="28"/>
        <v>1.5102412968862031</v>
      </c>
      <c r="R117" s="19" t="s">
        <v>22</v>
      </c>
      <c r="S117" s="26">
        <f t="shared" si="29"/>
        <v>1.5789473684210555</v>
      </c>
      <c r="T117" t="s">
        <v>38</v>
      </c>
      <c r="U117" s="26">
        <f t="shared" si="30"/>
        <v>1.7424890663460091E-2</v>
      </c>
      <c r="V117" t="s">
        <v>37</v>
      </c>
      <c r="W117" s="58" t="str">
        <f t="shared" si="31"/>
        <v/>
      </c>
      <c r="X117" s="10"/>
    </row>
    <row r="118" spans="1:24">
      <c r="A118" s="58" t="str">
        <f t="shared" si="26"/>
        <v/>
      </c>
      <c r="B118" s="17">
        <f t="shared" si="39"/>
        <v>9.5999999999999819</v>
      </c>
      <c r="C118" s="18" t="s">
        <v>13</v>
      </c>
      <c r="D118" s="1"/>
      <c r="E118" s="57">
        <f t="shared" si="40"/>
        <v>383.99999999999926</v>
      </c>
      <c r="F118" s="1" t="s">
        <v>8</v>
      </c>
      <c r="G118" s="26">
        <f t="shared" si="32"/>
        <v>0</v>
      </c>
      <c r="H118" s="4" t="s">
        <v>9</v>
      </c>
      <c r="I118" s="25">
        <f t="shared" si="33"/>
        <v>0</v>
      </c>
      <c r="J118" s="19" t="s">
        <v>7</v>
      </c>
      <c r="K118" s="25">
        <f t="shared" si="34"/>
        <v>7.0638116330606278E-5</v>
      </c>
      <c r="L118" s="19" t="s">
        <v>7</v>
      </c>
      <c r="M118" s="24">
        <f t="shared" si="35"/>
        <v>2.5227898689502242</v>
      </c>
      <c r="N118" s="58" t="str">
        <f t="shared" si="27"/>
        <v/>
      </c>
      <c r="O118" s="24">
        <f t="shared" si="36"/>
        <v>18042.991543004166</v>
      </c>
      <c r="P118" s="19" t="s">
        <v>18</v>
      </c>
      <c r="Q118" s="26">
        <f t="shared" si="28"/>
        <v>1.4956854096208851</v>
      </c>
      <c r="R118" s="19" t="s">
        <v>22</v>
      </c>
      <c r="S118" s="26">
        <f t="shared" si="29"/>
        <v>1.5625000000000029</v>
      </c>
      <c r="T118" t="s">
        <v>38</v>
      </c>
      <c r="U118" s="26">
        <f t="shared" si="30"/>
        <v>1.7411192553698544E-2</v>
      </c>
      <c r="V118" t="s">
        <v>37</v>
      </c>
      <c r="W118" s="58" t="str">
        <f t="shared" si="31"/>
        <v/>
      </c>
      <c r="X118" s="10"/>
    </row>
    <row r="119" spans="1:24">
      <c r="A119" s="58" t="str">
        <f t="shared" si="26"/>
        <v/>
      </c>
      <c r="B119" s="17">
        <f t="shared" si="39"/>
        <v>9.6999999999999815</v>
      </c>
      <c r="C119" s="18" t="s">
        <v>13</v>
      </c>
      <c r="D119" s="1"/>
      <c r="E119" s="57">
        <f t="shared" si="40"/>
        <v>387.99999999999926</v>
      </c>
      <c r="F119" s="1" t="s">
        <v>8</v>
      </c>
      <c r="G119" s="26">
        <f t="shared" si="32"/>
        <v>0</v>
      </c>
      <c r="H119" s="4" t="s">
        <v>9</v>
      </c>
      <c r="I119" s="25">
        <f t="shared" si="33"/>
        <v>0</v>
      </c>
      <c r="J119" s="19" t="s">
        <v>7</v>
      </c>
      <c r="K119" s="25">
        <f t="shared" si="34"/>
        <v>7.0598669675357489E-5</v>
      </c>
      <c r="L119" s="19" t="s">
        <v>7</v>
      </c>
      <c r="M119" s="24">
        <f t="shared" si="35"/>
        <v>2.5213810598341961</v>
      </c>
      <c r="N119" s="58" t="str">
        <f t="shared" si="27"/>
        <v/>
      </c>
      <c r="O119" s="24">
        <f t="shared" si="36"/>
        <v>18056.793301880494</v>
      </c>
      <c r="P119" s="19" t="s">
        <v>18</v>
      </c>
      <c r="Q119" s="26">
        <f t="shared" si="28"/>
        <v>1.481398283199185</v>
      </c>
      <c r="R119" s="19" t="s">
        <v>22</v>
      </c>
      <c r="S119" s="26">
        <f t="shared" si="29"/>
        <v>1.5463917525773225</v>
      </c>
      <c r="T119" t="s">
        <v>38</v>
      </c>
      <c r="U119" s="26">
        <f t="shared" si="30"/>
        <v>1.7397884261503026E-2</v>
      </c>
      <c r="V119" t="s">
        <v>37</v>
      </c>
      <c r="W119" s="58" t="str">
        <f t="shared" si="31"/>
        <v/>
      </c>
      <c r="X119" s="10"/>
    </row>
    <row r="120" spans="1:24">
      <c r="A120" s="58" t="str">
        <f t="shared" si="26"/>
        <v/>
      </c>
      <c r="B120" s="17">
        <f t="shared" si="39"/>
        <v>9.7999999999999812</v>
      </c>
      <c r="C120" s="18" t="s">
        <v>13</v>
      </c>
      <c r="D120" s="1"/>
      <c r="E120" s="57">
        <f t="shared" si="40"/>
        <v>391.99999999999926</v>
      </c>
      <c r="F120" s="1" t="s">
        <v>8</v>
      </c>
      <c r="G120" s="26">
        <f t="shared" si="32"/>
        <v>0</v>
      </c>
      <c r="H120" s="4" t="s">
        <v>9</v>
      </c>
      <c r="I120" s="25">
        <f t="shared" si="33"/>
        <v>0</v>
      </c>
      <c r="J120" s="19" t="s">
        <v>7</v>
      </c>
      <c r="K120" s="25">
        <f t="shared" si="34"/>
        <v>7.056042439916604E-5</v>
      </c>
      <c r="L120" s="19" t="s">
        <v>7</v>
      </c>
      <c r="M120" s="24">
        <f t="shared" si="35"/>
        <v>2.5200151571130731</v>
      </c>
      <c r="N120" s="58" t="str">
        <f t="shared" si="27"/>
        <v/>
      </c>
      <c r="O120" s="24">
        <f t="shared" si="36"/>
        <v>18070.226851872725</v>
      </c>
      <c r="P120" s="19" t="s">
        <v>18</v>
      </c>
      <c r="Q120" s="26">
        <f t="shared" si="28"/>
        <v>1.4673728307899807</v>
      </c>
      <c r="R120" s="19" t="s">
        <v>22</v>
      </c>
      <c r="S120" s="26">
        <f t="shared" si="29"/>
        <v>1.5306122448979622</v>
      </c>
      <c r="T120" t="s">
        <v>38</v>
      </c>
      <c r="U120" s="26">
        <f t="shared" si="30"/>
        <v>1.7384950536326153E-2</v>
      </c>
      <c r="V120" t="s">
        <v>37</v>
      </c>
      <c r="W120" s="58" t="str">
        <f t="shared" si="31"/>
        <v/>
      </c>
      <c r="X120" s="10"/>
    </row>
    <row r="121" spans="1:24">
      <c r="A121" s="58" t="str">
        <f t="shared" si="26"/>
        <v/>
      </c>
      <c r="B121" s="17">
        <f t="shared" si="39"/>
        <v>9.8999999999999808</v>
      </c>
      <c r="C121" s="18" t="s">
        <v>13</v>
      </c>
      <c r="D121" s="1"/>
      <c r="E121" s="57">
        <f t="shared" si="40"/>
        <v>395.9999999999992</v>
      </c>
      <c r="F121" s="1" t="s">
        <v>8</v>
      </c>
      <c r="G121" s="26">
        <f t="shared" si="32"/>
        <v>0</v>
      </c>
      <c r="H121" s="4" t="s">
        <v>9</v>
      </c>
      <c r="I121" s="25">
        <f t="shared" si="33"/>
        <v>0</v>
      </c>
      <c r="J121" s="19" t="s">
        <v>7</v>
      </c>
      <c r="K121" s="25">
        <f t="shared" si="34"/>
        <v>7.0523332207460856E-5</v>
      </c>
      <c r="L121" s="19" t="s">
        <v>7</v>
      </c>
      <c r="M121" s="24">
        <f t="shared" si="35"/>
        <v>2.5186904359807447</v>
      </c>
      <c r="N121" s="58" t="str">
        <f t="shared" si="27"/>
        <v/>
      </c>
      <c r="O121" s="24">
        <f t="shared" si="36"/>
        <v>18083.305594109544</v>
      </c>
      <c r="P121" s="19" t="s">
        <v>18</v>
      </c>
      <c r="Q121" s="26">
        <f t="shared" si="28"/>
        <v>1.4536022001094488</v>
      </c>
      <c r="R121" s="19" t="s">
        <v>22</v>
      </c>
      <c r="S121" s="26">
        <f t="shared" si="29"/>
        <v>1.515151515151518</v>
      </c>
      <c r="T121" t="s">
        <v>38</v>
      </c>
      <c r="U121" s="26">
        <f t="shared" si="30"/>
        <v>1.7372376879055296E-2</v>
      </c>
      <c r="V121" t="s">
        <v>37</v>
      </c>
      <c r="W121" s="58" t="str">
        <f t="shared" si="31"/>
        <v/>
      </c>
      <c r="X121" s="10"/>
    </row>
    <row r="122" spans="1:24">
      <c r="A122" s="58" t="str">
        <f t="shared" si="26"/>
        <v/>
      </c>
      <c r="B122" s="17">
        <f t="shared" si="39"/>
        <v>9.9999999999999805</v>
      </c>
      <c r="C122" s="18" t="s">
        <v>13</v>
      </c>
      <c r="D122" s="1"/>
      <c r="E122" s="57">
        <f t="shared" si="40"/>
        <v>399.9999999999992</v>
      </c>
      <c r="F122" s="1" t="s">
        <v>8</v>
      </c>
      <c r="G122" s="26">
        <f t="shared" si="32"/>
        <v>0</v>
      </c>
      <c r="H122" s="4" t="s">
        <v>9</v>
      </c>
      <c r="I122" s="25">
        <f t="shared" si="33"/>
        <v>0</v>
      </c>
      <c r="J122" s="19" t="s">
        <v>7</v>
      </c>
      <c r="K122" s="25">
        <f t="shared" si="34"/>
        <v>7.0487347208263813E-5</v>
      </c>
      <c r="L122" s="19" t="s">
        <v>7</v>
      </c>
      <c r="M122" s="24">
        <f t="shared" si="35"/>
        <v>2.5174052574379933</v>
      </c>
      <c r="N122" s="58" t="str">
        <f t="shared" si="27"/>
        <v/>
      </c>
      <c r="O122" s="24">
        <f t="shared" si="36"/>
        <v>18096.042320552198</v>
      </c>
      <c r="P122" s="19" t="s">
        <v>18</v>
      </c>
      <c r="Q122" s="26">
        <f t="shared" si="28"/>
        <v>1.4400797644876837</v>
      </c>
      <c r="R122" s="19" t="s">
        <v>22</v>
      </c>
      <c r="S122" s="26">
        <f t="shared" si="29"/>
        <v>1.5000000000000029</v>
      </c>
      <c r="T122" t="s">
        <v>38</v>
      </c>
      <c r="U122" s="26">
        <f t="shared" si="30"/>
        <v>1.7360149497617539E-2</v>
      </c>
      <c r="V122" t="s">
        <v>37</v>
      </c>
      <c r="W122" s="58" t="str">
        <f t="shared" si="31"/>
        <v/>
      </c>
      <c r="X122" s="10"/>
    </row>
    <row r="123" spans="1:24">
      <c r="H123" s="7"/>
      <c r="I123" s="43"/>
      <c r="J123" s="7"/>
      <c r="K123" s="43"/>
      <c r="L123" s="7"/>
      <c r="M123" s="44"/>
      <c r="N123" s="7"/>
      <c r="O123" s="42"/>
      <c r="P123" s="7"/>
      <c r="Q123" s="42"/>
      <c r="R123" s="2"/>
      <c r="S123" s="42"/>
      <c r="T123" s="2"/>
      <c r="W123" s="58"/>
    </row>
    <row r="124" spans="1:24">
      <c r="A124" s="2"/>
      <c r="B124" s="7"/>
      <c r="C124" s="46"/>
      <c r="D124" s="2"/>
      <c r="E124" s="7"/>
      <c r="F124" s="2"/>
      <c r="G124" s="42"/>
      <c r="H124" s="7"/>
      <c r="I124" s="43"/>
      <c r="J124" s="7"/>
      <c r="K124" s="43"/>
      <c r="L124" s="7"/>
      <c r="M124" s="44"/>
      <c r="N124" s="7"/>
      <c r="O124" s="42"/>
      <c r="P124" s="7"/>
      <c r="Q124" s="42"/>
      <c r="R124" s="2"/>
      <c r="S124" s="42"/>
      <c r="T124" s="2"/>
    </row>
    <row r="125" spans="1:24">
      <c r="A125" s="2"/>
      <c r="B125" s="7"/>
      <c r="C125" s="46"/>
      <c r="D125" s="2"/>
      <c r="E125" s="7"/>
      <c r="F125" s="2"/>
      <c r="G125" s="42"/>
      <c r="H125" s="7"/>
      <c r="I125" s="43"/>
      <c r="J125" s="7"/>
      <c r="K125" s="43"/>
      <c r="L125" s="7"/>
      <c r="M125" s="44"/>
      <c r="N125" s="7"/>
      <c r="O125" s="42"/>
      <c r="P125" s="7"/>
      <c r="Q125" s="42"/>
      <c r="R125" s="2"/>
      <c r="S125" s="42"/>
      <c r="T125" s="2"/>
    </row>
    <row r="126" spans="1:24">
      <c r="A126" s="2"/>
      <c r="B126" s="7"/>
      <c r="C126" s="46"/>
      <c r="D126" s="2"/>
      <c r="E126" s="7"/>
      <c r="F126" s="2"/>
      <c r="G126" s="42"/>
      <c r="H126" s="7"/>
      <c r="I126" s="43"/>
      <c r="J126" s="7"/>
      <c r="K126" s="43"/>
      <c r="L126" s="7"/>
      <c r="M126" s="44"/>
      <c r="N126" s="7"/>
      <c r="O126" s="42"/>
      <c r="P126" s="7"/>
      <c r="Q126" s="42"/>
      <c r="R126" s="2"/>
      <c r="S126" s="42"/>
      <c r="T126" s="2"/>
    </row>
    <row r="127" spans="1:24">
      <c r="A127" s="2"/>
      <c r="B127" s="7"/>
      <c r="C127" s="46"/>
      <c r="D127" s="2"/>
      <c r="E127" s="7"/>
      <c r="F127" s="2"/>
      <c r="G127" s="42"/>
      <c r="H127" s="7"/>
      <c r="I127" s="43"/>
      <c r="J127" s="7"/>
      <c r="K127" s="43"/>
      <c r="L127" s="7"/>
      <c r="M127" s="44"/>
      <c r="N127" s="7"/>
      <c r="O127" s="42"/>
      <c r="P127" s="7"/>
      <c r="Q127" s="42"/>
      <c r="R127" s="2"/>
      <c r="S127" s="42"/>
      <c r="T127" s="2"/>
    </row>
    <row r="128" spans="1:24">
      <c r="A128" s="2"/>
      <c r="B128" s="7"/>
      <c r="C128" s="46"/>
      <c r="D128" s="2"/>
      <c r="E128" s="7"/>
      <c r="F128" s="2"/>
      <c r="G128" s="42"/>
      <c r="H128" s="7"/>
      <c r="I128" s="43"/>
      <c r="J128" s="7"/>
      <c r="K128" s="43"/>
      <c r="L128" s="7"/>
      <c r="M128" s="44"/>
      <c r="N128" s="7"/>
      <c r="O128" s="42"/>
      <c r="P128" s="7"/>
      <c r="Q128" s="42"/>
      <c r="R128" s="2"/>
      <c r="S128" s="42"/>
      <c r="T128" s="2"/>
    </row>
    <row r="129" spans="1:20">
      <c r="A129" s="2"/>
      <c r="B129" s="7"/>
      <c r="C129" s="46"/>
      <c r="D129" s="2"/>
      <c r="E129" s="7"/>
      <c r="F129" s="2"/>
      <c r="G129" s="42"/>
      <c r="H129" s="7"/>
      <c r="I129" s="43"/>
      <c r="J129" s="7"/>
      <c r="K129" s="43"/>
      <c r="L129" s="7"/>
      <c r="M129" s="44"/>
      <c r="N129" s="7"/>
      <c r="O129" s="42"/>
      <c r="P129" s="7"/>
      <c r="Q129" s="42"/>
      <c r="R129" s="2"/>
      <c r="S129" s="42"/>
      <c r="T129" s="2"/>
    </row>
    <row r="130" spans="1:20">
      <c r="A130" s="2"/>
      <c r="B130" s="7"/>
      <c r="C130" s="46"/>
      <c r="D130" s="2"/>
      <c r="E130" s="7"/>
      <c r="F130" s="2"/>
      <c r="G130" s="42"/>
      <c r="H130" s="7"/>
      <c r="I130" s="43"/>
      <c r="J130" s="7"/>
      <c r="K130" s="43"/>
      <c r="L130" s="7"/>
      <c r="M130" s="44"/>
      <c r="N130" s="7"/>
      <c r="O130" s="42"/>
      <c r="P130" s="7"/>
      <c r="Q130" s="42"/>
      <c r="R130" s="2"/>
      <c r="S130" s="42"/>
      <c r="T130" s="2"/>
    </row>
    <row r="131" spans="1:20">
      <c r="A131" s="2"/>
      <c r="B131" s="7"/>
      <c r="C131" s="46"/>
      <c r="D131" s="2"/>
      <c r="E131" s="7"/>
      <c r="F131" s="2"/>
      <c r="G131" s="42"/>
      <c r="H131" s="7"/>
      <c r="I131" s="43"/>
      <c r="J131" s="7"/>
      <c r="K131" s="43"/>
      <c r="L131" s="7"/>
      <c r="M131" s="44"/>
      <c r="N131" s="7"/>
      <c r="O131" s="42"/>
      <c r="P131" s="7"/>
      <c r="Q131" s="42"/>
      <c r="R131" s="2"/>
      <c r="S131" s="42"/>
      <c r="T131" s="2"/>
    </row>
    <row r="132" spans="1:20">
      <c r="A132" s="2"/>
      <c r="B132" s="7"/>
      <c r="C132" s="46"/>
      <c r="D132" s="2"/>
      <c r="E132" s="7"/>
      <c r="F132" s="2"/>
      <c r="G132" s="42"/>
      <c r="H132" s="7"/>
      <c r="I132" s="43"/>
      <c r="J132" s="7"/>
      <c r="K132" s="43"/>
      <c r="L132" s="7"/>
      <c r="M132" s="44"/>
      <c r="N132" s="7"/>
      <c r="O132" s="42"/>
      <c r="P132" s="7"/>
      <c r="Q132" s="42"/>
      <c r="R132" s="2"/>
      <c r="S132" s="42"/>
      <c r="T132" s="2"/>
    </row>
    <row r="133" spans="1:20">
      <c r="A133" s="2"/>
      <c r="B133" s="7"/>
      <c r="C133" s="46"/>
      <c r="D133" s="2"/>
      <c r="E133" s="7"/>
      <c r="F133" s="2"/>
      <c r="G133" s="42"/>
      <c r="H133" s="7"/>
      <c r="I133" s="43"/>
      <c r="J133" s="7"/>
      <c r="K133" s="43"/>
      <c r="L133" s="7"/>
      <c r="M133" s="44"/>
      <c r="N133" s="7"/>
      <c r="O133" s="42"/>
      <c r="P133" s="7"/>
      <c r="Q133" s="42"/>
      <c r="R133" s="2"/>
      <c r="S133" s="42"/>
      <c r="T133" s="2"/>
    </row>
    <row r="134" spans="1:20">
      <c r="A134" s="2"/>
      <c r="B134" s="7"/>
      <c r="C134" s="46"/>
      <c r="D134" s="2"/>
      <c r="E134" s="7"/>
      <c r="F134" s="2"/>
      <c r="G134" s="42"/>
      <c r="H134" s="7"/>
      <c r="I134" s="43"/>
      <c r="J134" s="7"/>
      <c r="K134" s="43"/>
      <c r="L134" s="7"/>
      <c r="M134" s="44"/>
      <c r="N134" s="7"/>
      <c r="O134" s="42"/>
      <c r="P134" s="7"/>
      <c r="Q134" s="42"/>
      <c r="R134" s="2"/>
      <c r="S134" s="42"/>
      <c r="T134" s="2"/>
    </row>
    <row r="135" spans="1:20">
      <c r="A135" s="2"/>
      <c r="B135" s="7"/>
      <c r="C135" s="46"/>
      <c r="D135" s="2"/>
      <c r="E135" s="7"/>
      <c r="F135" s="2"/>
      <c r="G135" s="42"/>
      <c r="H135" s="7"/>
      <c r="I135" s="43"/>
      <c r="J135" s="7"/>
      <c r="K135" s="43"/>
      <c r="L135" s="7"/>
      <c r="M135" s="44"/>
      <c r="N135" s="7"/>
      <c r="O135" s="42"/>
      <c r="P135" s="7"/>
      <c r="Q135" s="42"/>
      <c r="R135" s="2"/>
      <c r="S135" s="42"/>
      <c r="T135" s="2"/>
    </row>
    <row r="136" spans="1:20">
      <c r="A136" s="2"/>
      <c r="B136" s="7"/>
      <c r="C136" s="46"/>
      <c r="D136" s="2"/>
      <c r="E136" s="7"/>
      <c r="F136" s="2"/>
      <c r="G136" s="42"/>
      <c r="H136" s="7"/>
      <c r="I136" s="43"/>
      <c r="J136" s="7"/>
      <c r="K136" s="43"/>
      <c r="L136" s="7"/>
      <c r="M136" s="44"/>
      <c r="N136" s="7"/>
      <c r="O136" s="42"/>
      <c r="P136" s="7"/>
      <c r="Q136" s="42"/>
      <c r="R136" s="2"/>
      <c r="S136" s="42"/>
      <c r="T136" s="2"/>
    </row>
    <row r="137" spans="1:20">
      <c r="A137" s="2"/>
      <c r="B137" s="7"/>
      <c r="C137" s="46"/>
      <c r="D137" s="2"/>
      <c r="E137" s="7"/>
      <c r="F137" s="2"/>
      <c r="G137" s="42"/>
      <c r="H137" s="7"/>
      <c r="I137" s="43"/>
      <c r="J137" s="7"/>
      <c r="K137" s="43"/>
      <c r="L137" s="7"/>
      <c r="M137" s="44"/>
      <c r="N137" s="7"/>
      <c r="O137" s="42"/>
      <c r="P137" s="7"/>
      <c r="Q137" s="42"/>
      <c r="R137" s="2"/>
      <c r="S137" s="42"/>
      <c r="T137" s="2"/>
    </row>
    <row r="138" spans="1:20">
      <c r="A138" s="2"/>
      <c r="B138" s="7"/>
      <c r="C138" s="46"/>
      <c r="D138" s="2"/>
      <c r="E138" s="7"/>
      <c r="F138" s="2"/>
      <c r="G138" s="42"/>
      <c r="H138" s="7"/>
      <c r="I138" s="43"/>
      <c r="J138" s="7"/>
      <c r="K138" s="43"/>
      <c r="L138" s="7"/>
      <c r="M138" s="44"/>
      <c r="N138" s="7"/>
      <c r="O138" s="42"/>
      <c r="P138" s="7"/>
      <c r="Q138" s="42"/>
      <c r="R138" s="2"/>
      <c r="S138" s="42"/>
      <c r="T138" s="2"/>
    </row>
    <row r="139" spans="1:20">
      <c r="A139" s="2"/>
      <c r="B139" s="7"/>
      <c r="C139" s="46"/>
      <c r="D139" s="2"/>
      <c r="E139" s="7"/>
      <c r="F139" s="2"/>
      <c r="G139" s="42"/>
      <c r="H139" s="7"/>
      <c r="I139" s="43"/>
      <c r="J139" s="7"/>
      <c r="K139" s="43"/>
      <c r="L139" s="7"/>
      <c r="M139" s="44"/>
      <c r="N139" s="7"/>
      <c r="O139" s="42"/>
      <c r="P139" s="7"/>
      <c r="Q139" s="42"/>
      <c r="R139" s="2"/>
      <c r="S139" s="42"/>
      <c r="T139" s="2"/>
    </row>
    <row r="140" spans="1:20">
      <c r="A140" s="2"/>
      <c r="B140" s="7"/>
      <c r="C140" s="46"/>
      <c r="D140" s="2"/>
      <c r="E140" s="7"/>
      <c r="F140" s="2"/>
      <c r="G140" s="42"/>
      <c r="H140" s="7"/>
      <c r="I140" s="43"/>
      <c r="J140" s="7"/>
      <c r="K140" s="43"/>
      <c r="L140" s="7"/>
      <c r="M140" s="44"/>
      <c r="N140" s="7"/>
      <c r="O140" s="42"/>
      <c r="P140" s="7"/>
      <c r="Q140" s="42"/>
      <c r="R140" s="2"/>
      <c r="S140" s="42"/>
      <c r="T140" s="2"/>
    </row>
    <row r="141" spans="1:20">
      <c r="A141" s="2"/>
      <c r="B141" s="7"/>
      <c r="C141" s="46"/>
      <c r="D141" s="2"/>
      <c r="E141" s="7"/>
      <c r="F141" s="2"/>
      <c r="G141" s="42"/>
      <c r="H141" s="7"/>
      <c r="I141" s="43"/>
      <c r="J141" s="7"/>
      <c r="K141" s="43"/>
      <c r="L141" s="7"/>
      <c r="M141" s="44"/>
      <c r="N141" s="7"/>
      <c r="O141" s="42"/>
      <c r="P141" s="7"/>
      <c r="Q141" s="42"/>
      <c r="R141" s="2"/>
      <c r="S141" s="42"/>
      <c r="T141" s="2"/>
    </row>
    <row r="142" spans="1:20">
      <c r="A142" s="2"/>
      <c r="B142" s="7"/>
      <c r="C142" s="46"/>
      <c r="D142" s="2"/>
      <c r="E142" s="7"/>
      <c r="F142" s="2"/>
      <c r="G142" s="42"/>
      <c r="H142" s="7"/>
      <c r="I142" s="43"/>
      <c r="J142" s="7"/>
      <c r="K142" s="43"/>
      <c r="L142" s="7"/>
      <c r="M142" s="44"/>
      <c r="N142" s="7"/>
      <c r="O142" s="42"/>
      <c r="P142" s="7"/>
      <c r="Q142" s="42"/>
      <c r="R142" s="2"/>
      <c r="S142" s="42"/>
      <c r="T142" s="2"/>
    </row>
    <row r="143" spans="1:20">
      <c r="A143" s="2"/>
      <c r="B143" s="7"/>
      <c r="C143" s="46"/>
      <c r="D143" s="2"/>
      <c r="E143" s="7"/>
      <c r="F143" s="2"/>
      <c r="G143" s="42"/>
      <c r="H143" s="7"/>
      <c r="I143" s="43"/>
      <c r="J143" s="7"/>
      <c r="K143" s="43"/>
      <c r="L143" s="7"/>
      <c r="M143" s="44"/>
      <c r="N143" s="7"/>
      <c r="O143" s="42"/>
      <c r="P143" s="7"/>
      <c r="Q143" s="42"/>
      <c r="R143" s="2"/>
      <c r="S143" s="42"/>
      <c r="T143" s="2"/>
    </row>
    <row r="144" spans="1:20">
      <c r="A144" s="2"/>
      <c r="B144" s="7"/>
      <c r="C144" s="46"/>
      <c r="D144" s="2"/>
      <c r="E144" s="7"/>
      <c r="F144" s="2"/>
      <c r="G144" s="42"/>
      <c r="H144" s="7"/>
      <c r="I144" s="43"/>
      <c r="J144" s="7"/>
      <c r="K144" s="43"/>
      <c r="L144" s="7"/>
      <c r="M144" s="44"/>
      <c r="N144" s="7"/>
      <c r="O144" s="42"/>
      <c r="P144" s="7"/>
      <c r="Q144" s="42"/>
      <c r="R144" s="2"/>
      <c r="S144" s="42"/>
      <c r="T144" s="2"/>
    </row>
    <row r="145" spans="1:20">
      <c r="A145" s="2"/>
      <c r="B145" s="7"/>
      <c r="C145" s="46"/>
      <c r="D145" s="2"/>
      <c r="E145" s="7"/>
      <c r="F145" s="2"/>
      <c r="G145" s="42"/>
      <c r="H145" s="7"/>
      <c r="I145" s="43"/>
      <c r="J145" s="7"/>
      <c r="K145" s="43"/>
      <c r="L145" s="7"/>
      <c r="M145" s="44"/>
      <c r="N145" s="7"/>
      <c r="O145" s="42"/>
      <c r="P145" s="7"/>
      <c r="Q145" s="42"/>
      <c r="R145" s="2"/>
      <c r="S145" s="42"/>
      <c r="T145" s="2"/>
    </row>
    <row r="146" spans="1:20">
      <c r="A146" s="2"/>
      <c r="B146" s="7"/>
      <c r="C146" s="46"/>
      <c r="D146" s="2"/>
      <c r="E146" s="7"/>
      <c r="F146" s="2"/>
      <c r="G146" s="42"/>
      <c r="H146" s="7"/>
      <c r="I146" s="43"/>
      <c r="J146" s="7"/>
      <c r="K146" s="43"/>
      <c r="L146" s="7"/>
      <c r="M146" s="44"/>
      <c r="N146" s="7"/>
      <c r="O146" s="42"/>
      <c r="P146" s="7"/>
      <c r="Q146" s="42"/>
      <c r="R146" s="2"/>
      <c r="S146" s="42"/>
      <c r="T146" s="2"/>
    </row>
    <row r="147" spans="1:20">
      <c r="A147" s="2"/>
      <c r="B147" s="7"/>
      <c r="C147" s="46"/>
      <c r="D147" s="2"/>
      <c r="E147" s="7"/>
      <c r="F147" s="2"/>
      <c r="G147" s="42"/>
      <c r="H147" s="7"/>
      <c r="I147" s="43"/>
      <c r="J147" s="7"/>
      <c r="K147" s="43"/>
      <c r="L147" s="7"/>
      <c r="M147" s="44"/>
      <c r="N147" s="7"/>
      <c r="O147" s="42"/>
      <c r="P147" s="7"/>
      <c r="Q147" s="42"/>
      <c r="R147" s="2"/>
      <c r="S147" s="42"/>
      <c r="T147" s="2"/>
    </row>
    <row r="148" spans="1:20">
      <c r="A148" s="2"/>
      <c r="B148" s="7"/>
      <c r="C148" s="46"/>
      <c r="D148" s="2"/>
      <c r="E148" s="7"/>
      <c r="F148" s="2"/>
      <c r="G148" s="42"/>
      <c r="H148" s="7"/>
      <c r="I148" s="43"/>
      <c r="J148" s="7"/>
      <c r="K148" s="43"/>
      <c r="L148" s="7"/>
      <c r="M148" s="44"/>
      <c r="N148" s="7"/>
      <c r="O148" s="42"/>
      <c r="P148" s="7"/>
      <c r="Q148" s="42"/>
      <c r="R148" s="2"/>
      <c r="S148" s="42"/>
      <c r="T148" s="2"/>
    </row>
    <row r="149" spans="1:20">
      <c r="A149" s="2"/>
      <c r="B149" s="7"/>
      <c r="C149" s="46"/>
      <c r="D149" s="2"/>
      <c r="E149" s="7"/>
      <c r="F149" s="2"/>
      <c r="G149" s="42"/>
      <c r="H149" s="7"/>
      <c r="I149" s="43"/>
      <c r="J149" s="7"/>
      <c r="K149" s="43"/>
      <c r="L149" s="7"/>
      <c r="M149" s="44"/>
      <c r="N149" s="7"/>
      <c r="O149" s="42"/>
      <c r="P149" s="7"/>
      <c r="Q149" s="42"/>
      <c r="R149" s="2"/>
      <c r="S149" s="42"/>
      <c r="T149" s="2"/>
    </row>
    <row r="150" spans="1:20">
      <c r="A150" s="2"/>
      <c r="B150" s="7"/>
      <c r="C150" s="46"/>
      <c r="D150" s="2"/>
      <c r="E150" s="7"/>
      <c r="F150" s="2"/>
      <c r="G150" s="42"/>
      <c r="H150" s="7"/>
      <c r="I150" s="43"/>
      <c r="J150" s="7"/>
      <c r="K150" s="43"/>
      <c r="L150" s="7"/>
      <c r="M150" s="44"/>
      <c r="N150" s="7"/>
      <c r="O150" s="42"/>
      <c r="P150" s="7"/>
      <c r="Q150" s="42"/>
      <c r="R150" s="2"/>
      <c r="S150" s="42"/>
      <c r="T150" s="2"/>
    </row>
    <row r="151" spans="1:20">
      <c r="A151" s="2"/>
      <c r="B151" s="7"/>
      <c r="C151" s="46"/>
      <c r="D151" s="2"/>
      <c r="E151" s="7"/>
      <c r="F151" s="2"/>
      <c r="G151" s="42"/>
      <c r="H151" s="7"/>
      <c r="I151" s="43"/>
      <c r="J151" s="7"/>
      <c r="K151" s="43"/>
      <c r="L151" s="7"/>
      <c r="M151" s="44"/>
      <c r="N151" s="7"/>
      <c r="O151" s="42"/>
      <c r="P151" s="7"/>
      <c r="Q151" s="42"/>
      <c r="R151" s="2"/>
      <c r="S151" s="42"/>
      <c r="T151" s="2"/>
    </row>
    <row r="152" spans="1:20">
      <c r="A152" s="2"/>
      <c r="B152" s="7"/>
      <c r="C152" s="46"/>
      <c r="D152" s="2"/>
      <c r="E152" s="7"/>
      <c r="F152" s="2"/>
      <c r="G152" s="42"/>
      <c r="H152" s="7"/>
      <c r="I152" s="43"/>
      <c r="J152" s="7"/>
      <c r="K152" s="43"/>
      <c r="L152" s="7"/>
      <c r="M152" s="44"/>
      <c r="N152" s="7"/>
      <c r="O152" s="42"/>
      <c r="P152" s="7"/>
      <c r="Q152" s="42"/>
      <c r="R152" s="2"/>
      <c r="S152" s="42"/>
      <c r="T152" s="2"/>
    </row>
    <row r="153" spans="1:20">
      <c r="A153" s="2"/>
      <c r="B153" s="7"/>
      <c r="C153" s="46"/>
      <c r="D153" s="2"/>
      <c r="E153" s="7"/>
      <c r="F153" s="2"/>
      <c r="G153" s="42"/>
      <c r="H153" s="7"/>
      <c r="I153" s="43"/>
      <c r="J153" s="7"/>
      <c r="K153" s="43"/>
      <c r="L153" s="7"/>
      <c r="M153" s="44"/>
      <c r="N153" s="7"/>
      <c r="O153" s="42"/>
      <c r="P153" s="7"/>
      <c r="Q153" s="42"/>
      <c r="R153" s="2"/>
      <c r="S153" s="42"/>
      <c r="T153" s="2"/>
    </row>
    <row r="154" spans="1:20">
      <c r="A154" s="2"/>
      <c r="B154" s="7"/>
      <c r="C154" s="46"/>
      <c r="D154" s="2"/>
      <c r="E154" s="7"/>
      <c r="F154" s="2"/>
      <c r="G154" s="42"/>
      <c r="H154" s="7"/>
      <c r="I154" s="43"/>
      <c r="J154" s="7"/>
      <c r="K154" s="43"/>
      <c r="L154" s="7"/>
      <c r="M154" s="44"/>
      <c r="N154" s="7"/>
      <c r="O154" s="42"/>
      <c r="P154" s="7"/>
      <c r="Q154" s="42"/>
      <c r="R154" s="2"/>
      <c r="S154" s="42"/>
      <c r="T154" s="2"/>
    </row>
    <row r="155" spans="1:20">
      <c r="A155" s="2"/>
      <c r="B155" s="7"/>
      <c r="C155" s="46"/>
      <c r="D155" s="2"/>
      <c r="E155" s="7"/>
      <c r="F155" s="2"/>
      <c r="G155" s="42"/>
      <c r="H155" s="7"/>
      <c r="I155" s="43"/>
      <c r="J155" s="7"/>
      <c r="K155" s="43"/>
      <c r="L155" s="7"/>
      <c r="M155" s="44"/>
      <c r="N155" s="7"/>
      <c r="O155" s="42"/>
      <c r="P155" s="7"/>
      <c r="Q155" s="42"/>
      <c r="R155" s="2"/>
      <c r="S155" s="42"/>
      <c r="T155" s="2"/>
    </row>
    <row r="156" spans="1:20">
      <c r="A156" s="2"/>
      <c r="B156" s="7"/>
      <c r="C156" s="46"/>
      <c r="D156" s="2"/>
      <c r="E156" s="7"/>
      <c r="F156" s="2"/>
      <c r="G156" s="42"/>
      <c r="H156" s="7"/>
      <c r="I156" s="43"/>
      <c r="J156" s="7"/>
      <c r="K156" s="43"/>
      <c r="L156" s="7"/>
      <c r="M156" s="44"/>
      <c r="N156" s="7"/>
      <c r="O156" s="42"/>
      <c r="P156" s="7"/>
      <c r="Q156" s="42"/>
      <c r="R156" s="2"/>
      <c r="S156" s="42"/>
      <c r="T156" s="2"/>
    </row>
    <row r="157" spans="1:20">
      <c r="A157" s="2"/>
      <c r="B157" s="7"/>
      <c r="C157" s="46"/>
      <c r="D157" s="2"/>
      <c r="E157" s="7"/>
      <c r="F157" s="2"/>
      <c r="G157" s="42"/>
      <c r="H157" s="7"/>
      <c r="I157" s="43"/>
      <c r="J157" s="7"/>
      <c r="K157" s="43"/>
      <c r="L157" s="7"/>
      <c r="M157" s="44"/>
      <c r="N157" s="7"/>
      <c r="O157" s="42"/>
      <c r="P157" s="7"/>
      <c r="Q157" s="42"/>
      <c r="R157" s="2"/>
      <c r="S157" s="42"/>
      <c r="T157" s="2"/>
    </row>
    <row r="158" spans="1:20">
      <c r="A158" s="2"/>
      <c r="B158" s="7"/>
      <c r="C158" s="46"/>
      <c r="D158" s="2"/>
      <c r="E158" s="7"/>
      <c r="F158" s="2"/>
      <c r="G158" s="42"/>
      <c r="H158" s="7"/>
      <c r="I158" s="43"/>
      <c r="J158" s="7"/>
      <c r="K158" s="43"/>
      <c r="L158" s="7"/>
      <c r="M158" s="44"/>
      <c r="N158" s="7"/>
      <c r="O158" s="42"/>
      <c r="P158" s="7"/>
      <c r="Q158" s="42"/>
      <c r="R158" s="2"/>
      <c r="S158" s="42"/>
      <c r="T158" s="2"/>
    </row>
    <row r="159" spans="1:20">
      <c r="A159" s="2"/>
      <c r="B159" s="7"/>
      <c r="C159" s="46"/>
      <c r="D159" s="2"/>
      <c r="E159" s="7"/>
      <c r="F159" s="2"/>
      <c r="G159" s="42"/>
      <c r="H159" s="7"/>
      <c r="I159" s="43"/>
      <c r="J159" s="7"/>
      <c r="K159" s="43"/>
      <c r="L159" s="7"/>
      <c r="M159" s="44"/>
      <c r="N159" s="7"/>
      <c r="O159" s="42"/>
      <c r="P159" s="7"/>
      <c r="Q159" s="42"/>
      <c r="R159" s="2"/>
      <c r="S159" s="42"/>
      <c r="T159" s="2"/>
    </row>
    <row r="160" spans="1:20">
      <c r="A160" s="2"/>
      <c r="B160" s="7"/>
      <c r="C160" s="46"/>
      <c r="D160" s="2"/>
      <c r="E160" s="7"/>
      <c r="F160" s="2"/>
      <c r="G160" s="42"/>
      <c r="H160" s="7"/>
      <c r="I160" s="43"/>
      <c r="J160" s="7"/>
      <c r="K160" s="43"/>
      <c r="L160" s="7"/>
      <c r="M160" s="44"/>
      <c r="N160" s="7"/>
      <c r="O160" s="42"/>
      <c r="P160" s="7"/>
      <c r="Q160" s="42"/>
      <c r="R160" s="2"/>
      <c r="S160" s="42"/>
      <c r="T160" s="2"/>
    </row>
    <row r="161" spans="1:20">
      <c r="A161" s="2"/>
      <c r="B161" s="7"/>
      <c r="C161" s="46"/>
      <c r="D161" s="2"/>
      <c r="E161" s="7"/>
      <c r="F161" s="2"/>
      <c r="G161" s="42"/>
      <c r="H161" s="7"/>
      <c r="I161" s="43"/>
      <c r="J161" s="7"/>
      <c r="K161" s="43"/>
      <c r="L161" s="7"/>
      <c r="M161" s="44"/>
      <c r="N161" s="7"/>
      <c r="O161" s="42"/>
      <c r="P161" s="7"/>
      <c r="Q161" s="42"/>
      <c r="R161" s="2"/>
      <c r="S161" s="42"/>
      <c r="T161" s="2"/>
    </row>
    <row r="162" spans="1:20">
      <c r="A162" s="2"/>
      <c r="B162" s="7"/>
      <c r="C162" s="46"/>
      <c r="D162" s="2"/>
      <c r="E162" s="7"/>
      <c r="F162" s="2"/>
      <c r="G162" s="42"/>
      <c r="H162" s="7"/>
      <c r="I162" s="43"/>
      <c r="J162" s="7"/>
      <c r="K162" s="43"/>
      <c r="L162" s="7"/>
      <c r="M162" s="44"/>
      <c r="N162" s="7"/>
      <c r="O162" s="42"/>
      <c r="P162" s="7"/>
      <c r="Q162" s="42"/>
      <c r="R162" s="2"/>
      <c r="S162" s="42"/>
      <c r="T162" s="2"/>
    </row>
    <row r="163" spans="1:20">
      <c r="A163" s="2"/>
      <c r="B163" s="7"/>
      <c r="C163" s="46"/>
      <c r="D163" s="2"/>
      <c r="E163" s="7"/>
      <c r="F163" s="2"/>
      <c r="G163" s="42"/>
      <c r="H163" s="7"/>
      <c r="I163" s="43"/>
      <c r="J163" s="7"/>
      <c r="K163" s="43"/>
      <c r="L163" s="7"/>
      <c r="M163" s="44"/>
      <c r="N163" s="7"/>
      <c r="O163" s="42"/>
      <c r="P163" s="7"/>
      <c r="Q163" s="42"/>
      <c r="R163" s="2"/>
      <c r="S163" s="42"/>
      <c r="T163" s="2"/>
    </row>
    <row r="164" spans="1:20">
      <c r="A164" s="2"/>
      <c r="B164" s="7"/>
      <c r="C164" s="46"/>
      <c r="D164" s="2"/>
      <c r="E164" s="7"/>
      <c r="F164" s="2"/>
      <c r="G164" s="42"/>
      <c r="H164" s="7"/>
      <c r="I164" s="43"/>
      <c r="J164" s="7"/>
      <c r="K164" s="43"/>
      <c r="L164" s="7"/>
      <c r="M164" s="44"/>
      <c r="N164" s="7"/>
      <c r="O164" s="42"/>
      <c r="P164" s="7"/>
      <c r="Q164" s="42"/>
      <c r="R164" s="2"/>
      <c r="S164" s="42"/>
      <c r="T164" s="2"/>
    </row>
    <row r="165" spans="1:20">
      <c r="A165" s="2"/>
      <c r="B165" s="7"/>
      <c r="C165" s="46"/>
      <c r="D165" s="2"/>
      <c r="E165" s="7"/>
      <c r="F165" s="2"/>
      <c r="G165" s="42"/>
      <c r="H165" s="7"/>
      <c r="I165" s="43"/>
      <c r="J165" s="7"/>
      <c r="K165" s="43"/>
      <c r="L165" s="7"/>
      <c r="M165" s="44"/>
      <c r="N165" s="7"/>
      <c r="O165" s="42"/>
      <c r="P165" s="7"/>
      <c r="Q165" s="42"/>
      <c r="R165" s="2"/>
      <c r="S165" s="42"/>
      <c r="T165" s="2"/>
    </row>
    <row r="166" spans="1:20">
      <c r="A166" s="2"/>
      <c r="B166" s="7"/>
      <c r="C166" s="46"/>
      <c r="D166" s="2"/>
      <c r="E166" s="7"/>
      <c r="F166" s="2"/>
      <c r="G166" s="42"/>
      <c r="H166" s="7"/>
      <c r="I166" s="43"/>
      <c r="J166" s="7"/>
      <c r="K166" s="43"/>
      <c r="L166" s="7"/>
      <c r="M166" s="44"/>
      <c r="N166" s="7"/>
      <c r="O166" s="42"/>
      <c r="P166" s="7"/>
      <c r="Q166" s="42"/>
      <c r="R166" s="2"/>
      <c r="S166" s="42"/>
      <c r="T166" s="2"/>
    </row>
    <row r="167" spans="1:20">
      <c r="A167" s="2"/>
      <c r="B167" s="7"/>
      <c r="C167" s="46"/>
      <c r="D167" s="2"/>
      <c r="E167" s="7"/>
      <c r="F167" s="2"/>
      <c r="G167" s="42"/>
      <c r="H167" s="7"/>
      <c r="I167" s="43"/>
      <c r="J167" s="7"/>
      <c r="K167" s="43"/>
      <c r="L167" s="7"/>
      <c r="M167" s="44"/>
      <c r="N167" s="7"/>
      <c r="O167" s="42"/>
      <c r="P167" s="7"/>
      <c r="Q167" s="42"/>
      <c r="R167" s="2"/>
      <c r="S167" s="42"/>
      <c r="T167" s="2"/>
    </row>
    <row r="168" spans="1:20">
      <c r="A168" s="2"/>
      <c r="B168" s="7"/>
      <c r="C168" s="46"/>
      <c r="D168" s="2"/>
      <c r="E168" s="7"/>
      <c r="F168" s="2"/>
      <c r="G168" s="42"/>
      <c r="H168" s="7"/>
      <c r="I168" s="43"/>
      <c r="J168" s="7"/>
      <c r="K168" s="43"/>
      <c r="L168" s="7"/>
      <c r="M168" s="44"/>
      <c r="N168" s="7"/>
      <c r="O168" s="42"/>
      <c r="P168" s="7"/>
      <c r="Q168" s="42"/>
      <c r="R168" s="2"/>
      <c r="S168" s="42"/>
      <c r="T168" s="2"/>
    </row>
    <row r="169" spans="1:20">
      <c r="B169" s="7"/>
      <c r="C169" s="2"/>
      <c r="D169" s="2"/>
      <c r="E169" s="42"/>
      <c r="F169" s="2"/>
      <c r="G169" s="2"/>
      <c r="H169" s="7"/>
      <c r="I169" s="43"/>
      <c r="J169" s="2"/>
      <c r="K169" s="43"/>
      <c r="L169" s="2"/>
      <c r="M169" s="44"/>
      <c r="N169" s="2"/>
      <c r="O169" s="44"/>
    </row>
    <row r="170" spans="1:20">
      <c r="B170" s="7"/>
      <c r="C170" s="2"/>
      <c r="D170" s="2"/>
      <c r="E170" s="42"/>
      <c r="F170" s="2"/>
      <c r="G170" s="2"/>
      <c r="H170" s="7"/>
      <c r="I170" s="43"/>
      <c r="J170" s="2"/>
      <c r="K170" s="43"/>
      <c r="L170" s="2"/>
      <c r="M170" s="44"/>
      <c r="N170" s="2"/>
      <c r="O170" s="4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Petrovics</dc:creator>
  <cp:lastModifiedBy>ikucsdh</cp:lastModifiedBy>
  <dcterms:created xsi:type="dcterms:W3CDTF">2011-12-03T13:16:37Z</dcterms:created>
  <dcterms:modified xsi:type="dcterms:W3CDTF">2013-06-30T14:16:13Z</dcterms:modified>
</cp:coreProperties>
</file>